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555" windowWidth="22695" windowHeight="9150" activeTab="1"/>
  </bookViews>
  <sheets>
    <sheet name="Rekapitulace stavby" sheetId="1" r:id="rId1"/>
    <sheet name="20200213 - Obnova mostu M..." sheetId="2" r:id="rId2"/>
  </sheets>
  <definedNames>
    <definedName name="_xlnm._FilterDatabase" localSheetId="1" hidden="1">'20200213 - Obnova mostu M...'!$C$126:$K$318</definedName>
    <definedName name="_xlnm.Print_Titles" localSheetId="1">'20200213 - Obnova mostu M...'!$126:$126</definedName>
    <definedName name="_xlnm.Print_Titles" localSheetId="0">'Rekapitulace stavby'!$92:$92</definedName>
    <definedName name="_xlnm.Print_Area" localSheetId="1">'20200213 - Obnova mostu M...'!$C$4:$J$76,'20200213 - Obnova mostu M...'!$C$82:$J$110,'20200213 - Obnova mostu M...'!$C$116:$K$318</definedName>
    <definedName name="_xlnm.Print_Area" localSheetId="0">'Rekapitulace stavby'!$D$4:$AO$76,'Rekapitulace stavby'!$C$82:$AQ$96</definedName>
  </definedNames>
  <calcPr calcId="145621"/>
</workbook>
</file>

<file path=xl/calcChain.xml><?xml version="1.0" encoding="utf-8"?>
<calcChain xmlns="http://schemas.openxmlformats.org/spreadsheetml/2006/main">
  <c r="J35" i="2" l="1"/>
  <c r="J34" i="2"/>
  <c r="AY95" i="1"/>
  <c r="J33" i="2"/>
  <c r="AX95" i="1"/>
  <c r="BI318" i="2"/>
  <c r="BH318" i="2"/>
  <c r="BG318" i="2"/>
  <c r="BF318" i="2"/>
  <c r="T318" i="2"/>
  <c r="R318" i="2"/>
  <c r="P318" i="2"/>
  <c r="BI317" i="2"/>
  <c r="BH317" i="2"/>
  <c r="BG317" i="2"/>
  <c r="BF317" i="2"/>
  <c r="T317" i="2"/>
  <c r="R317" i="2"/>
  <c r="P317" i="2"/>
  <c r="BI316" i="2"/>
  <c r="BH316" i="2"/>
  <c r="BG316" i="2"/>
  <c r="BF316" i="2"/>
  <c r="T316" i="2"/>
  <c r="R316" i="2"/>
  <c r="P316" i="2"/>
  <c r="BI314" i="2"/>
  <c r="BH314" i="2"/>
  <c r="BG314" i="2"/>
  <c r="BF314" i="2"/>
  <c r="T314" i="2"/>
  <c r="R314" i="2"/>
  <c r="P314" i="2"/>
  <c r="BI313" i="2"/>
  <c r="BH313" i="2"/>
  <c r="BG313" i="2"/>
  <c r="BF313" i="2"/>
  <c r="T313" i="2"/>
  <c r="R313" i="2"/>
  <c r="P313" i="2"/>
  <c r="BI311" i="2"/>
  <c r="BH311" i="2"/>
  <c r="BG311" i="2"/>
  <c r="BF311" i="2"/>
  <c r="T311" i="2"/>
  <c r="R311" i="2"/>
  <c r="P311" i="2"/>
  <c r="BI310" i="2"/>
  <c r="BH310" i="2"/>
  <c r="BG310" i="2"/>
  <c r="BF310" i="2"/>
  <c r="T310" i="2"/>
  <c r="R310" i="2"/>
  <c r="P310" i="2"/>
  <c r="BI308" i="2"/>
  <c r="BH308" i="2"/>
  <c r="BG308" i="2"/>
  <c r="BF308" i="2"/>
  <c r="T308" i="2"/>
  <c r="R308" i="2"/>
  <c r="P308" i="2"/>
  <c r="BI307" i="2"/>
  <c r="BH307" i="2"/>
  <c r="BG307" i="2"/>
  <c r="BF307" i="2"/>
  <c r="T307" i="2"/>
  <c r="R307" i="2"/>
  <c r="P307" i="2"/>
  <c r="BI305" i="2"/>
  <c r="BH305" i="2"/>
  <c r="BG305" i="2"/>
  <c r="BF305" i="2"/>
  <c r="T305" i="2"/>
  <c r="R305" i="2"/>
  <c r="P305" i="2"/>
  <c r="BI304" i="2"/>
  <c r="BH304" i="2"/>
  <c r="BG304" i="2"/>
  <c r="BF304" i="2"/>
  <c r="T304" i="2"/>
  <c r="R304" i="2"/>
  <c r="P304" i="2"/>
  <c r="BI303" i="2"/>
  <c r="BH303" i="2"/>
  <c r="BG303" i="2"/>
  <c r="BF303" i="2"/>
  <c r="T303" i="2"/>
  <c r="R303" i="2"/>
  <c r="P303" i="2"/>
  <c r="BI302" i="2"/>
  <c r="BH302" i="2"/>
  <c r="BG302" i="2"/>
  <c r="BF302" i="2"/>
  <c r="T302" i="2"/>
  <c r="R302" i="2"/>
  <c r="P302" i="2"/>
  <c r="BI301" i="2"/>
  <c r="BH301" i="2"/>
  <c r="BG301" i="2"/>
  <c r="BF301" i="2"/>
  <c r="T301" i="2"/>
  <c r="R301" i="2"/>
  <c r="P301" i="2"/>
  <c r="BI298" i="2"/>
  <c r="BH298" i="2"/>
  <c r="BG298" i="2"/>
  <c r="BF298" i="2"/>
  <c r="T298" i="2"/>
  <c r="R298" i="2"/>
  <c r="P298" i="2"/>
  <c r="BI296" i="2"/>
  <c r="BH296" i="2"/>
  <c r="BG296" i="2"/>
  <c r="BF296" i="2"/>
  <c r="T296" i="2"/>
  <c r="R296" i="2"/>
  <c r="P296" i="2"/>
  <c r="BI294" i="2"/>
  <c r="BH294" i="2"/>
  <c r="BG294" i="2"/>
  <c r="BF294" i="2"/>
  <c r="T294" i="2"/>
  <c r="R294" i="2"/>
  <c r="P294" i="2"/>
  <c r="BI292" i="2"/>
  <c r="BH292" i="2"/>
  <c r="BG292" i="2"/>
  <c r="BF292" i="2"/>
  <c r="T292" i="2"/>
  <c r="R292" i="2"/>
  <c r="P292" i="2"/>
  <c r="BI290" i="2"/>
  <c r="BH290" i="2"/>
  <c r="BG290" i="2"/>
  <c r="BF290" i="2"/>
  <c r="T290" i="2"/>
  <c r="R290" i="2"/>
  <c r="P290" i="2"/>
  <c r="BI289" i="2"/>
  <c r="BH289" i="2"/>
  <c r="BG289" i="2"/>
  <c r="BF289" i="2"/>
  <c r="T289" i="2"/>
  <c r="R289" i="2"/>
  <c r="P289" i="2"/>
  <c r="BI287" i="2"/>
  <c r="BH287" i="2"/>
  <c r="BG287" i="2"/>
  <c r="BF287" i="2"/>
  <c r="T287" i="2"/>
  <c r="R287" i="2"/>
  <c r="P287" i="2"/>
  <c r="BI285" i="2"/>
  <c r="BH285" i="2"/>
  <c r="BG285" i="2"/>
  <c r="BF285" i="2"/>
  <c r="T285" i="2"/>
  <c r="R285" i="2"/>
  <c r="P285" i="2"/>
  <c r="BI283" i="2"/>
  <c r="BH283" i="2"/>
  <c r="BG283" i="2"/>
  <c r="BF283" i="2"/>
  <c r="T283" i="2"/>
  <c r="R283" i="2"/>
  <c r="P283" i="2"/>
  <c r="BI281" i="2"/>
  <c r="BH281" i="2"/>
  <c r="BG281" i="2"/>
  <c r="BF281" i="2"/>
  <c r="T281" i="2"/>
  <c r="R281" i="2"/>
  <c r="P281" i="2"/>
  <c r="BI278" i="2"/>
  <c r="BH278" i="2"/>
  <c r="BG278" i="2"/>
  <c r="BF278" i="2"/>
  <c r="T278" i="2"/>
  <c r="T277" i="2"/>
  <c r="R278" i="2"/>
  <c r="R277" i="2"/>
  <c r="P278" i="2"/>
  <c r="P277" i="2"/>
  <c r="BI276" i="2"/>
  <c r="BH276" i="2"/>
  <c r="BG276" i="2"/>
  <c r="BF276" i="2"/>
  <c r="T276" i="2"/>
  <c r="R276" i="2"/>
  <c r="P276" i="2"/>
  <c r="BI275" i="2"/>
  <c r="BH275" i="2"/>
  <c r="BG275" i="2"/>
  <c r="BF275" i="2"/>
  <c r="T275" i="2"/>
  <c r="R275" i="2"/>
  <c r="P275" i="2"/>
  <c r="BI274" i="2"/>
  <c r="BH274" i="2"/>
  <c r="BG274" i="2"/>
  <c r="BF274" i="2"/>
  <c r="T274" i="2"/>
  <c r="R274" i="2"/>
  <c r="P274" i="2"/>
  <c r="BI273" i="2"/>
  <c r="BH273" i="2"/>
  <c r="BG273" i="2"/>
  <c r="BF273" i="2"/>
  <c r="T273" i="2"/>
  <c r="R273" i="2"/>
  <c r="P273" i="2"/>
  <c r="BI271" i="2"/>
  <c r="BH271" i="2"/>
  <c r="BG271" i="2"/>
  <c r="BF271" i="2"/>
  <c r="T271" i="2"/>
  <c r="R271" i="2"/>
  <c r="P271" i="2"/>
  <c r="BI270" i="2"/>
  <c r="BH270" i="2"/>
  <c r="BG270" i="2"/>
  <c r="BF270" i="2"/>
  <c r="T270" i="2"/>
  <c r="R270" i="2"/>
  <c r="P270" i="2"/>
  <c r="BI267" i="2"/>
  <c r="BH267" i="2"/>
  <c r="BG267" i="2"/>
  <c r="BF267" i="2"/>
  <c r="T267" i="2"/>
  <c r="R267" i="2"/>
  <c r="P267" i="2"/>
  <c r="BI265" i="2"/>
  <c r="BH265" i="2"/>
  <c r="BG265" i="2"/>
  <c r="BF265" i="2"/>
  <c r="T265" i="2"/>
  <c r="R265" i="2"/>
  <c r="P265" i="2"/>
  <c r="BI263" i="2"/>
  <c r="BH263" i="2"/>
  <c r="BG263" i="2"/>
  <c r="BF263" i="2"/>
  <c r="T263" i="2"/>
  <c r="R263" i="2"/>
  <c r="P263" i="2"/>
  <c r="BI261" i="2"/>
  <c r="BH261" i="2"/>
  <c r="BG261" i="2"/>
  <c r="BF261" i="2"/>
  <c r="T261" i="2"/>
  <c r="R261" i="2"/>
  <c r="P261" i="2"/>
  <c r="BI260" i="2"/>
  <c r="BH260" i="2"/>
  <c r="BG260" i="2"/>
  <c r="BF260" i="2"/>
  <c r="T260" i="2"/>
  <c r="R260" i="2"/>
  <c r="P260" i="2"/>
  <c r="BI259" i="2"/>
  <c r="BH259" i="2"/>
  <c r="BG259" i="2"/>
  <c r="BF259" i="2"/>
  <c r="T259" i="2"/>
  <c r="R259" i="2"/>
  <c r="P259" i="2"/>
  <c r="BI258" i="2"/>
  <c r="BH258" i="2"/>
  <c r="BG258" i="2"/>
  <c r="BF258" i="2"/>
  <c r="T258" i="2"/>
  <c r="R258" i="2"/>
  <c r="P258" i="2"/>
  <c r="BI257" i="2"/>
  <c r="BH257" i="2"/>
  <c r="BG257" i="2"/>
  <c r="BF257" i="2"/>
  <c r="T257" i="2"/>
  <c r="R257" i="2"/>
  <c r="P257" i="2"/>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1" i="2"/>
  <c r="BH251" i="2"/>
  <c r="BG251" i="2"/>
  <c r="BF251" i="2"/>
  <c r="T251" i="2"/>
  <c r="R251" i="2"/>
  <c r="P251" i="2"/>
  <c r="BI248" i="2"/>
  <c r="BH248" i="2"/>
  <c r="BG248" i="2"/>
  <c r="BF248" i="2"/>
  <c r="T248" i="2"/>
  <c r="R248" i="2"/>
  <c r="P248" i="2"/>
  <c r="BI246" i="2"/>
  <c r="BH246" i="2"/>
  <c r="BG246" i="2"/>
  <c r="BF246" i="2"/>
  <c r="T246" i="2"/>
  <c r="R246" i="2"/>
  <c r="P246" i="2"/>
  <c r="BI244" i="2"/>
  <c r="BH244" i="2"/>
  <c r="BG244" i="2"/>
  <c r="BF244" i="2"/>
  <c r="T244" i="2"/>
  <c r="R244" i="2"/>
  <c r="P244" i="2"/>
  <c r="BI243" i="2"/>
  <c r="BH243" i="2"/>
  <c r="BG243" i="2"/>
  <c r="BF243" i="2"/>
  <c r="T243" i="2"/>
  <c r="R243" i="2"/>
  <c r="P243" i="2"/>
  <c r="BI241" i="2"/>
  <c r="BH241" i="2"/>
  <c r="BG241" i="2"/>
  <c r="BF241" i="2"/>
  <c r="T241" i="2"/>
  <c r="R241" i="2"/>
  <c r="P241" i="2"/>
  <c r="BI240" i="2"/>
  <c r="BH240" i="2"/>
  <c r="BG240" i="2"/>
  <c r="BF240" i="2"/>
  <c r="T240" i="2"/>
  <c r="R240" i="2"/>
  <c r="P240" i="2"/>
  <c r="BI237" i="2"/>
  <c r="BH237" i="2"/>
  <c r="BG237" i="2"/>
  <c r="BF237" i="2"/>
  <c r="T237" i="2"/>
  <c r="R237" i="2"/>
  <c r="P237" i="2"/>
  <c r="BI233" i="2"/>
  <c r="BH233" i="2"/>
  <c r="BG233" i="2"/>
  <c r="BF233" i="2"/>
  <c r="T233" i="2"/>
  <c r="R233" i="2"/>
  <c r="P233" i="2"/>
  <c r="BI231" i="2"/>
  <c r="BH231" i="2"/>
  <c r="BG231" i="2"/>
  <c r="BF231" i="2"/>
  <c r="T231" i="2"/>
  <c r="R231" i="2"/>
  <c r="P231" i="2"/>
  <c r="BI230" i="2"/>
  <c r="BH230" i="2"/>
  <c r="BG230" i="2"/>
  <c r="BF230" i="2"/>
  <c r="T230" i="2"/>
  <c r="R230" i="2"/>
  <c r="P230" i="2"/>
  <c r="BI229" i="2"/>
  <c r="BH229" i="2"/>
  <c r="BG229" i="2"/>
  <c r="BF229" i="2"/>
  <c r="T229" i="2"/>
  <c r="R229" i="2"/>
  <c r="P229" i="2"/>
  <c r="BI227" i="2"/>
  <c r="BH227" i="2"/>
  <c r="BG227" i="2"/>
  <c r="BF227" i="2"/>
  <c r="T227" i="2"/>
  <c r="R227" i="2"/>
  <c r="P227" i="2"/>
  <c r="BI226" i="2"/>
  <c r="BH226" i="2"/>
  <c r="BG226" i="2"/>
  <c r="BF226" i="2"/>
  <c r="T226" i="2"/>
  <c r="R226" i="2"/>
  <c r="P226" i="2"/>
  <c r="BI225" i="2"/>
  <c r="BH225" i="2"/>
  <c r="BG225" i="2"/>
  <c r="BF225" i="2"/>
  <c r="T225" i="2"/>
  <c r="R225" i="2"/>
  <c r="P225" i="2"/>
  <c r="BI223" i="2"/>
  <c r="BH223" i="2"/>
  <c r="BG223" i="2"/>
  <c r="BF223" i="2"/>
  <c r="T223" i="2"/>
  <c r="R223" i="2"/>
  <c r="P223" i="2"/>
  <c r="BI221" i="2"/>
  <c r="BH221" i="2"/>
  <c r="BG221" i="2"/>
  <c r="BF221" i="2"/>
  <c r="T221" i="2"/>
  <c r="R221" i="2"/>
  <c r="P221" i="2"/>
  <c r="BI219" i="2"/>
  <c r="BH219" i="2"/>
  <c r="BG219" i="2"/>
  <c r="BF219" i="2"/>
  <c r="T219" i="2"/>
  <c r="R219" i="2"/>
  <c r="P219" i="2"/>
  <c r="BI218" i="2"/>
  <c r="BH218" i="2"/>
  <c r="BG218" i="2"/>
  <c r="BF218" i="2"/>
  <c r="T218" i="2"/>
  <c r="R218" i="2"/>
  <c r="P218" i="2"/>
  <c r="BI217" i="2"/>
  <c r="BH217" i="2"/>
  <c r="BG217" i="2"/>
  <c r="BF217" i="2"/>
  <c r="T217" i="2"/>
  <c r="R217" i="2"/>
  <c r="P217" i="2"/>
  <c r="BI216" i="2"/>
  <c r="BH216" i="2"/>
  <c r="BG216" i="2"/>
  <c r="BF216" i="2"/>
  <c r="T216" i="2"/>
  <c r="R216" i="2"/>
  <c r="P216" i="2"/>
  <c r="BI212" i="2"/>
  <c r="BH212" i="2"/>
  <c r="BG212" i="2"/>
  <c r="BF212" i="2"/>
  <c r="T212" i="2"/>
  <c r="R212" i="2"/>
  <c r="P212" i="2"/>
  <c r="BI210" i="2"/>
  <c r="BH210" i="2"/>
  <c r="BG210" i="2"/>
  <c r="BF210" i="2"/>
  <c r="T210" i="2"/>
  <c r="R210" i="2"/>
  <c r="P210" i="2"/>
  <c r="BI209" i="2"/>
  <c r="BH209" i="2"/>
  <c r="BG209" i="2"/>
  <c r="BF209" i="2"/>
  <c r="T209" i="2"/>
  <c r="R209" i="2"/>
  <c r="P209" i="2"/>
  <c r="BI207" i="2"/>
  <c r="BH207" i="2"/>
  <c r="BG207" i="2"/>
  <c r="BF207" i="2"/>
  <c r="T207" i="2"/>
  <c r="R207" i="2"/>
  <c r="P207" i="2"/>
  <c r="BI206" i="2"/>
  <c r="BH206" i="2"/>
  <c r="BG206" i="2"/>
  <c r="BF206" i="2"/>
  <c r="T206" i="2"/>
  <c r="R206" i="2"/>
  <c r="P206" i="2"/>
  <c r="BI204" i="2"/>
  <c r="BH204" i="2"/>
  <c r="BG204" i="2"/>
  <c r="BF204" i="2"/>
  <c r="T204" i="2"/>
  <c r="R204" i="2"/>
  <c r="P204" i="2"/>
  <c r="BI203" i="2"/>
  <c r="BH203" i="2"/>
  <c r="BG203" i="2"/>
  <c r="BF203" i="2"/>
  <c r="T203" i="2"/>
  <c r="R203" i="2"/>
  <c r="P203" i="2"/>
  <c r="BI199" i="2"/>
  <c r="BH199" i="2"/>
  <c r="BG199" i="2"/>
  <c r="BF199" i="2"/>
  <c r="T199" i="2"/>
  <c r="R199" i="2"/>
  <c r="P199" i="2"/>
  <c r="BI195" i="2"/>
  <c r="BH195" i="2"/>
  <c r="BG195" i="2"/>
  <c r="BF195" i="2"/>
  <c r="T195" i="2"/>
  <c r="R195" i="2"/>
  <c r="P195" i="2"/>
  <c r="BI194" i="2"/>
  <c r="BH194" i="2"/>
  <c r="BG194" i="2"/>
  <c r="BF194" i="2"/>
  <c r="T194" i="2"/>
  <c r="R194" i="2"/>
  <c r="P194" i="2"/>
  <c r="BI193" i="2"/>
  <c r="BH193" i="2"/>
  <c r="BG193" i="2"/>
  <c r="BF193" i="2"/>
  <c r="T193" i="2"/>
  <c r="R193" i="2"/>
  <c r="P193" i="2"/>
  <c r="BI190" i="2"/>
  <c r="BH190" i="2"/>
  <c r="BG190" i="2"/>
  <c r="BF190" i="2"/>
  <c r="T190" i="2"/>
  <c r="R190" i="2"/>
  <c r="P190" i="2"/>
  <c r="BI188" i="2"/>
  <c r="BH188" i="2"/>
  <c r="BG188" i="2"/>
  <c r="BF188" i="2"/>
  <c r="T188" i="2"/>
  <c r="R188" i="2"/>
  <c r="P188" i="2"/>
  <c r="BI186" i="2"/>
  <c r="BH186" i="2"/>
  <c r="BG186" i="2"/>
  <c r="BF186" i="2"/>
  <c r="T186" i="2"/>
  <c r="R186" i="2"/>
  <c r="P186" i="2"/>
  <c r="BI185" i="2"/>
  <c r="BH185" i="2"/>
  <c r="BG185" i="2"/>
  <c r="BF185" i="2"/>
  <c r="T185" i="2"/>
  <c r="R185" i="2"/>
  <c r="P185" i="2"/>
  <c r="BI184" i="2"/>
  <c r="BH184" i="2"/>
  <c r="BG184" i="2"/>
  <c r="BF184" i="2"/>
  <c r="T184" i="2"/>
  <c r="R184" i="2"/>
  <c r="P184" i="2"/>
  <c r="BI182" i="2"/>
  <c r="BH182" i="2"/>
  <c r="BG182" i="2"/>
  <c r="BF182" i="2"/>
  <c r="T182" i="2"/>
  <c r="R182" i="2"/>
  <c r="P182" i="2"/>
  <c r="BI180" i="2"/>
  <c r="BH180" i="2"/>
  <c r="BG180" i="2"/>
  <c r="BF180" i="2"/>
  <c r="T180" i="2"/>
  <c r="R180" i="2"/>
  <c r="P180" i="2"/>
  <c r="BI178" i="2"/>
  <c r="BH178" i="2"/>
  <c r="BG178" i="2"/>
  <c r="BF178" i="2"/>
  <c r="T178" i="2"/>
  <c r="R178" i="2"/>
  <c r="P178" i="2"/>
  <c r="BI177" i="2"/>
  <c r="BH177" i="2"/>
  <c r="BG177" i="2"/>
  <c r="BF177" i="2"/>
  <c r="T177" i="2"/>
  <c r="R177" i="2"/>
  <c r="P177" i="2"/>
  <c r="BI173" i="2"/>
  <c r="BH173" i="2"/>
  <c r="BG173" i="2"/>
  <c r="BF173" i="2"/>
  <c r="T173" i="2"/>
  <c r="R173" i="2"/>
  <c r="P173" i="2"/>
  <c r="BI171" i="2"/>
  <c r="BH171" i="2"/>
  <c r="BG171" i="2"/>
  <c r="BF171" i="2"/>
  <c r="T171" i="2"/>
  <c r="R171" i="2"/>
  <c r="P171" i="2"/>
  <c r="BI168" i="2"/>
  <c r="BH168" i="2"/>
  <c r="BG168" i="2"/>
  <c r="BF168" i="2"/>
  <c r="T168" i="2"/>
  <c r="R168" i="2"/>
  <c r="P168" i="2"/>
  <c r="BI164" i="2"/>
  <c r="BH164" i="2"/>
  <c r="BG164" i="2"/>
  <c r="BF164" i="2"/>
  <c r="T164" i="2"/>
  <c r="R164" i="2"/>
  <c r="P164" i="2"/>
  <c r="BI161" i="2"/>
  <c r="BH161" i="2"/>
  <c r="BG161" i="2"/>
  <c r="BF161" i="2"/>
  <c r="T161" i="2"/>
  <c r="R161" i="2"/>
  <c r="P161" i="2"/>
  <c r="BI160" i="2"/>
  <c r="BH160" i="2"/>
  <c r="BG160" i="2"/>
  <c r="BF160" i="2"/>
  <c r="T160" i="2"/>
  <c r="R160" i="2"/>
  <c r="P160" i="2"/>
  <c r="BI156" i="2"/>
  <c r="BH156" i="2"/>
  <c r="BG156" i="2"/>
  <c r="BF156" i="2"/>
  <c r="T156" i="2"/>
  <c r="R156" i="2"/>
  <c r="P156" i="2"/>
  <c r="BI152" i="2"/>
  <c r="BH152" i="2"/>
  <c r="BG152" i="2"/>
  <c r="BF152" i="2"/>
  <c r="T152" i="2"/>
  <c r="R152" i="2"/>
  <c r="P152" i="2"/>
  <c r="BI148" i="2"/>
  <c r="BH148" i="2"/>
  <c r="BG148" i="2"/>
  <c r="BF148" i="2"/>
  <c r="T148" i="2"/>
  <c r="R148" i="2"/>
  <c r="P148" i="2"/>
  <c r="BI146" i="2"/>
  <c r="BH146" i="2"/>
  <c r="BG146" i="2"/>
  <c r="BF146" i="2"/>
  <c r="T146" i="2"/>
  <c r="R146" i="2"/>
  <c r="P146" i="2"/>
  <c r="BI141" i="2"/>
  <c r="BH141" i="2"/>
  <c r="BG141" i="2"/>
  <c r="BF141" i="2"/>
  <c r="T141" i="2"/>
  <c r="R141" i="2"/>
  <c r="P141" i="2"/>
  <c r="BI140" i="2"/>
  <c r="BH140" i="2"/>
  <c r="BG140" i="2"/>
  <c r="BF140" i="2"/>
  <c r="T140" i="2"/>
  <c r="R140" i="2"/>
  <c r="P140" i="2"/>
  <c r="BI139" i="2"/>
  <c r="BH139" i="2"/>
  <c r="BG139" i="2"/>
  <c r="BF139" i="2"/>
  <c r="T139" i="2"/>
  <c r="R139" i="2"/>
  <c r="P139" i="2"/>
  <c r="BI138" i="2"/>
  <c r="BH138" i="2"/>
  <c r="BG138" i="2"/>
  <c r="BF138" i="2"/>
  <c r="T138" i="2"/>
  <c r="R138" i="2"/>
  <c r="P138" i="2"/>
  <c r="BI136" i="2"/>
  <c r="BH136" i="2"/>
  <c r="BG136" i="2"/>
  <c r="BF136" i="2"/>
  <c r="T136" i="2"/>
  <c r="R136" i="2"/>
  <c r="P136" i="2"/>
  <c r="BI134" i="2"/>
  <c r="BH134" i="2"/>
  <c r="BG134" i="2"/>
  <c r="BF134" i="2"/>
  <c r="T134" i="2"/>
  <c r="R134" i="2"/>
  <c r="P134" i="2"/>
  <c r="BI130" i="2"/>
  <c r="BH130" i="2"/>
  <c r="BG130" i="2"/>
  <c r="BF130" i="2"/>
  <c r="T130" i="2"/>
  <c r="R130" i="2"/>
  <c r="P130" i="2"/>
  <c r="J124" i="2"/>
  <c r="J123" i="2"/>
  <c r="F123" i="2"/>
  <c r="F121" i="2"/>
  <c r="E119" i="2"/>
  <c r="J90" i="2"/>
  <c r="J89" i="2"/>
  <c r="F89" i="2"/>
  <c r="F87" i="2"/>
  <c r="E85" i="2"/>
  <c r="J16" i="2"/>
  <c r="E16" i="2"/>
  <c r="F90" i="2" s="1"/>
  <c r="J15" i="2"/>
  <c r="J10" i="2"/>
  <c r="J121" i="2" s="1"/>
  <c r="L90" i="1"/>
  <c r="AM90" i="1"/>
  <c r="AM89" i="1"/>
  <c r="L89" i="1"/>
  <c r="AM87" i="1"/>
  <c r="L87" i="1"/>
  <c r="L85" i="1"/>
  <c r="L84" i="1"/>
  <c r="J278" i="2"/>
  <c r="BK271" i="2"/>
  <c r="J267" i="2"/>
  <c r="J261" i="2"/>
  <c r="J260" i="2"/>
  <c r="BK258" i="2"/>
  <c r="BK255" i="2"/>
  <c r="BK246" i="2"/>
  <c r="J240" i="2"/>
  <c r="J231" i="2"/>
  <c r="BK223" i="2"/>
  <c r="BK216" i="2"/>
  <c r="J209" i="2"/>
  <c r="J194" i="2"/>
  <c r="BK193" i="2"/>
  <c r="BK190" i="2"/>
  <c r="BK185" i="2"/>
  <c r="J184" i="2"/>
  <c r="BK180" i="2"/>
  <c r="J168" i="2"/>
  <c r="J161" i="2"/>
  <c r="J160" i="2"/>
  <c r="J156" i="2"/>
  <c r="BK139" i="2"/>
  <c r="BK138" i="2"/>
  <c r="BK313" i="2"/>
  <c r="J307" i="2"/>
  <c r="BK305" i="2"/>
  <c r="J298" i="2"/>
  <c r="J296" i="2"/>
  <c r="J285" i="2"/>
  <c r="BK278" i="2"/>
  <c r="BK275" i="2"/>
  <c r="J273" i="2"/>
  <c r="BK270" i="2"/>
  <c r="BK263" i="2"/>
  <c r="BK259" i="2"/>
  <c r="J256" i="2"/>
  <c r="J253" i="2"/>
  <c r="J233" i="2"/>
  <c r="BK230" i="2"/>
  <c r="J223" i="2"/>
  <c r="J219" i="2"/>
  <c r="BK218" i="2"/>
  <c r="J210" i="2"/>
  <c r="BK199" i="2"/>
  <c r="BK195" i="2"/>
  <c r="J193" i="2"/>
  <c r="BK186" i="2"/>
  <c r="J177" i="2"/>
  <c r="BK173" i="2"/>
  <c r="J171" i="2"/>
  <c r="BK148" i="2"/>
  <c r="J141" i="2"/>
  <c r="BK130" i="2"/>
  <c r="J318" i="2"/>
  <c r="J308" i="2"/>
  <c r="J303" i="2"/>
  <c r="BK301" i="2"/>
  <c r="J292" i="2"/>
  <c r="J281" i="2"/>
  <c r="J274" i="2"/>
  <c r="J257" i="2"/>
  <c r="J254" i="2"/>
  <c r="BK253" i="2"/>
  <c r="J246" i="2"/>
  <c r="BK243" i="2"/>
  <c r="J241" i="2"/>
  <c r="BK240" i="2"/>
  <c r="J230" i="2"/>
  <c r="J227" i="2"/>
  <c r="BK226" i="2"/>
  <c r="BK225" i="2"/>
  <c r="BK207" i="2"/>
  <c r="BK203" i="2"/>
  <c r="J178" i="2"/>
  <c r="BK177" i="2"/>
  <c r="BK171" i="2"/>
  <c r="BK168" i="2"/>
  <c r="J152" i="2"/>
  <c r="BK140" i="2"/>
  <c r="BK136" i="2"/>
  <c r="J134" i="2"/>
  <c r="J317" i="2"/>
  <c r="J316" i="2"/>
  <c r="BK311" i="2"/>
  <c r="BK307" i="2"/>
  <c r="BK298" i="2"/>
  <c r="BK292" i="2"/>
  <c r="BK289" i="2"/>
  <c r="BK285" i="2"/>
  <c r="J283" i="2"/>
  <c r="BK276" i="2"/>
  <c r="J275" i="2"/>
  <c r="J271" i="2"/>
  <c r="BK256" i="2"/>
  <c r="J255" i="2"/>
  <c r="J251" i="2"/>
  <c r="J248" i="2"/>
  <c r="J226" i="2"/>
  <c r="J221" i="2"/>
  <c r="BK219" i="2"/>
  <c r="J217" i="2"/>
  <c r="BK184" i="2"/>
  <c r="J182" i="2"/>
  <c r="J146" i="2"/>
  <c r="BK141" i="2"/>
  <c r="J140" i="2"/>
  <c r="J130" i="2"/>
  <c r="AS94" i="1"/>
  <c r="BK318" i="2"/>
  <c r="BK317" i="2"/>
  <c r="BK314" i="2"/>
  <c r="J310" i="2"/>
  <c r="J302" i="2"/>
  <c r="J301" i="2"/>
  <c r="BK296" i="2"/>
  <c r="J294" i="2"/>
  <c r="J289" i="2"/>
  <c r="J287" i="2"/>
  <c r="BK281" i="2"/>
  <c r="BK261" i="2"/>
  <c r="BK260" i="2"/>
  <c r="J244" i="2"/>
  <c r="BK241" i="2"/>
  <c r="J237" i="2"/>
  <c r="J229" i="2"/>
  <c r="BK221" i="2"/>
  <c r="BK217" i="2"/>
  <c r="J212" i="2"/>
  <c r="BK188" i="2"/>
  <c r="J173" i="2"/>
  <c r="BK156" i="2"/>
  <c r="BK146" i="2"/>
  <c r="J139" i="2"/>
  <c r="J138" i="2"/>
  <c r="BK316" i="2"/>
  <c r="J314" i="2"/>
  <c r="J313" i="2"/>
  <c r="BK308" i="2"/>
  <c r="BK294" i="2"/>
  <c r="J290" i="2"/>
  <c r="BK287" i="2"/>
  <c r="J276" i="2"/>
  <c r="BK265" i="2"/>
  <c r="BK251" i="2"/>
  <c r="BK244" i="2"/>
  <c r="J243" i="2"/>
  <c r="BK227" i="2"/>
  <c r="J218" i="2"/>
  <c r="BK212" i="2"/>
  <c r="BK204" i="2"/>
  <c r="J199" i="2"/>
  <c r="J164" i="2"/>
  <c r="BK161" i="2"/>
  <c r="BK152" i="2"/>
  <c r="J136" i="2"/>
  <c r="BK134" i="2"/>
  <c r="J311" i="2"/>
  <c r="BK310" i="2"/>
  <c r="J305" i="2"/>
  <c r="J304" i="2"/>
  <c r="BK303" i="2"/>
  <c r="BK290" i="2"/>
  <c r="BK283" i="2"/>
  <c r="BK274" i="2"/>
  <c r="BK273" i="2"/>
  <c r="J270" i="2"/>
  <c r="BK267" i="2"/>
  <c r="J265" i="2"/>
  <c r="J263" i="2"/>
  <c r="J259" i="2"/>
  <c r="J258" i="2"/>
  <c r="BK257" i="2"/>
  <c r="BK254" i="2"/>
  <c r="BK248" i="2"/>
  <c r="BK237" i="2"/>
  <c r="BK233" i="2"/>
  <c r="J216" i="2"/>
  <c r="BK210" i="2"/>
  <c r="BK209" i="2"/>
  <c r="BK206" i="2"/>
  <c r="J203" i="2"/>
  <c r="BK194" i="2"/>
  <c r="J185" i="2"/>
  <c r="J180" i="2"/>
  <c r="BK178" i="2"/>
  <c r="BK160" i="2"/>
  <c r="BK304" i="2"/>
  <c r="BK302" i="2"/>
  <c r="BK231" i="2"/>
  <c r="BK229" i="2"/>
  <c r="J225" i="2"/>
  <c r="J207" i="2"/>
  <c r="J206" i="2"/>
  <c r="J204" i="2"/>
  <c r="J195" i="2"/>
  <c r="J190" i="2"/>
  <c r="J188" i="2"/>
  <c r="J186" i="2"/>
  <c r="BK182" i="2"/>
  <c r="BK164" i="2"/>
  <c r="J148" i="2"/>
  <c r="BK129" i="2" l="1"/>
  <c r="R172" i="2"/>
  <c r="T129" i="2"/>
  <c r="T192" i="2"/>
  <c r="BK239" i="2"/>
  <c r="J239" i="2" s="1"/>
  <c r="J100" i="2" s="1"/>
  <c r="T250" i="2"/>
  <c r="P172" i="2"/>
  <c r="R192" i="2"/>
  <c r="T220" i="2"/>
  <c r="BK250" i="2"/>
  <c r="J250" i="2"/>
  <c r="J101" i="2" s="1"/>
  <c r="R269" i="2"/>
  <c r="T280" i="2"/>
  <c r="T279" i="2"/>
  <c r="R129" i="2"/>
  <c r="T172" i="2"/>
  <c r="BK220" i="2"/>
  <c r="J220" i="2"/>
  <c r="J99" i="2" s="1"/>
  <c r="R239" i="2"/>
  <c r="R250" i="2"/>
  <c r="P269" i="2"/>
  <c r="R280" i="2"/>
  <c r="R279" i="2"/>
  <c r="R300" i="2"/>
  <c r="P129" i="2"/>
  <c r="BK192" i="2"/>
  <c r="J192" i="2"/>
  <c r="J98" i="2" s="1"/>
  <c r="P220" i="2"/>
  <c r="P239" i="2"/>
  <c r="P250" i="2"/>
  <c r="T269" i="2"/>
  <c r="BK280" i="2"/>
  <c r="BK279" i="2" s="1"/>
  <c r="J279" i="2" s="1"/>
  <c r="J104" i="2" s="1"/>
  <c r="P300" i="2"/>
  <c r="BK309" i="2"/>
  <c r="J309" i="2"/>
  <c r="J108" i="2" s="1"/>
  <c r="BK315" i="2"/>
  <c r="J315" i="2" s="1"/>
  <c r="J109" i="2" s="1"/>
  <c r="BK172" i="2"/>
  <c r="J172" i="2"/>
  <c r="J97" i="2" s="1"/>
  <c r="P192" i="2"/>
  <c r="R220" i="2"/>
  <c r="T239" i="2"/>
  <c r="BK269" i="2"/>
  <c r="J269" i="2"/>
  <c r="J102" i="2" s="1"/>
  <c r="P280" i="2"/>
  <c r="P279" i="2" s="1"/>
  <c r="BK300" i="2"/>
  <c r="J300" i="2" s="1"/>
  <c r="J107" i="2" s="1"/>
  <c r="T300" i="2"/>
  <c r="P309" i="2"/>
  <c r="R309" i="2"/>
  <c r="T309" i="2"/>
  <c r="P315" i="2"/>
  <c r="R315" i="2"/>
  <c r="T315" i="2"/>
  <c r="F124" i="2"/>
  <c r="BE152" i="2"/>
  <c r="BE184" i="2"/>
  <c r="BE217" i="2"/>
  <c r="BE130" i="2"/>
  <c r="BE139" i="2"/>
  <c r="BE148" i="2"/>
  <c r="BE210" i="2"/>
  <c r="BE219" i="2"/>
  <c r="BE221" i="2"/>
  <c r="BE223" i="2"/>
  <c r="BE253" i="2"/>
  <c r="BE289" i="2"/>
  <c r="BE301" i="2"/>
  <c r="BE302" i="2"/>
  <c r="BE308" i="2"/>
  <c r="BE141" i="2"/>
  <c r="BE171" i="2"/>
  <c r="BE185" i="2"/>
  <c r="BE206" i="2"/>
  <c r="BE207" i="2"/>
  <c r="BE225" i="2"/>
  <c r="BE226" i="2"/>
  <c r="BE240" i="2"/>
  <c r="BE241" i="2"/>
  <c r="BE259" i="2"/>
  <c r="BE260" i="2"/>
  <c r="BE263" i="2"/>
  <c r="BE270" i="2"/>
  <c r="BE271" i="2"/>
  <c r="BE273" i="2"/>
  <c r="BE274" i="2"/>
  <c r="BE303" i="2"/>
  <c r="BE304" i="2"/>
  <c r="BE307" i="2"/>
  <c r="BE136" i="2"/>
  <c r="BE140" i="2"/>
  <c r="BE164" i="2"/>
  <c r="BE168" i="2"/>
  <c r="BE186" i="2"/>
  <c r="BE193" i="2"/>
  <c r="BE194" i="2"/>
  <c r="BE209" i="2"/>
  <c r="BE230" i="2"/>
  <c r="BE254" i="2"/>
  <c r="BE255" i="2"/>
  <c r="BE256" i="2"/>
  <c r="BE267" i="2"/>
  <c r="BE283" i="2"/>
  <c r="BE285" i="2"/>
  <c r="BE292" i="2"/>
  <c r="BE313" i="2"/>
  <c r="BK277" i="2"/>
  <c r="J277" i="2" s="1"/>
  <c r="J103" i="2" s="1"/>
  <c r="J87" i="2"/>
  <c r="BE177" i="2"/>
  <c r="BE203" i="2"/>
  <c r="BE212" i="2"/>
  <c r="BE243" i="2"/>
  <c r="BE278" i="2"/>
  <c r="BE287" i="2"/>
  <c r="BE290" i="2"/>
  <c r="BE294" i="2"/>
  <c r="BE296" i="2"/>
  <c r="BE305" i="2"/>
  <c r="BE310" i="2"/>
  <c r="BE314" i="2"/>
  <c r="BE146" i="2"/>
  <c r="BE190" i="2"/>
  <c r="BE218" i="2"/>
  <c r="BE231" i="2"/>
  <c r="BE233" i="2"/>
  <c r="BE237" i="2"/>
  <c r="BE275" i="2"/>
  <c r="BE276" i="2"/>
  <c r="BE298" i="2"/>
  <c r="BE138" i="2"/>
  <c r="BE156" i="2"/>
  <c r="BE160" i="2"/>
  <c r="BE161" i="2"/>
  <c r="BE178" i="2"/>
  <c r="BE180" i="2"/>
  <c r="BE182" i="2"/>
  <c r="BE188" i="2"/>
  <c r="BE216" i="2"/>
  <c r="BE227" i="2"/>
  <c r="BE229" i="2"/>
  <c r="BE246" i="2"/>
  <c r="BE248" i="2"/>
  <c r="BE257" i="2"/>
  <c r="BE258" i="2"/>
  <c r="BE261" i="2"/>
  <c r="BE311" i="2"/>
  <c r="BE316" i="2"/>
  <c r="BE317" i="2"/>
  <c r="BE134" i="2"/>
  <c r="BE173" i="2"/>
  <c r="BE195" i="2"/>
  <c r="BE199" i="2"/>
  <c r="BE204" i="2"/>
  <c r="BE244" i="2"/>
  <c r="BE251" i="2"/>
  <c r="BE265" i="2"/>
  <c r="BE281" i="2"/>
  <c r="BE318" i="2"/>
  <c r="F33" i="2"/>
  <c r="BB95" i="1" s="1"/>
  <c r="BB94" i="1" s="1"/>
  <c r="W31" i="1" s="1"/>
  <c r="F32" i="2"/>
  <c r="BA95" i="1" s="1"/>
  <c r="BA94" i="1" s="1"/>
  <c r="W30" i="1" s="1"/>
  <c r="F34" i="2"/>
  <c r="BC95" i="1" s="1"/>
  <c r="BC94" i="1" s="1"/>
  <c r="W32" i="1" s="1"/>
  <c r="F35" i="2"/>
  <c r="BD95" i="1" s="1"/>
  <c r="BD94" i="1" s="1"/>
  <c r="W33" i="1" s="1"/>
  <c r="J32" i="2"/>
  <c r="AW95" i="1" s="1"/>
  <c r="T299" i="2" l="1"/>
  <c r="T128" i="2"/>
  <c r="T127" i="2"/>
  <c r="R299" i="2"/>
  <c r="P299" i="2"/>
  <c r="R128" i="2"/>
  <c r="R127" i="2"/>
  <c r="P128" i="2"/>
  <c r="P127" i="2"/>
  <c r="AU95" i="1" s="1"/>
  <c r="AU94" i="1" s="1"/>
  <c r="BK128" i="2"/>
  <c r="J128" i="2" s="1"/>
  <c r="J95" i="2" s="1"/>
  <c r="J129" i="2"/>
  <c r="J96" i="2"/>
  <c r="J280" i="2"/>
  <c r="J105" i="2"/>
  <c r="BK299" i="2"/>
  <c r="J299" i="2"/>
  <c r="J106" i="2" s="1"/>
  <c r="AW94" i="1"/>
  <c r="AK30" i="1"/>
  <c r="J31" i="2"/>
  <c r="AV95" i="1"/>
  <c r="AT95" i="1" s="1"/>
  <c r="AX94" i="1"/>
  <c r="F31" i="2"/>
  <c r="AZ95" i="1"/>
  <c r="AZ94" i="1" s="1"/>
  <c r="W29" i="1" s="1"/>
  <c r="AY94" i="1"/>
  <c r="BK127" i="2" l="1"/>
  <c r="J127" i="2" s="1"/>
  <c r="J28" i="2" s="1"/>
  <c r="AG95" i="1" s="1"/>
  <c r="AG94" i="1" s="1"/>
  <c r="AK26" i="1" s="1"/>
  <c r="AV94" i="1"/>
  <c r="AK29" i="1" s="1"/>
  <c r="AN95" i="1" l="1"/>
  <c r="J37" i="2"/>
  <c r="J94" i="2"/>
  <c r="AK35" i="1"/>
  <c r="AT94" i="1"/>
  <c r="AN94" i="1" l="1"/>
</calcChain>
</file>

<file path=xl/sharedStrings.xml><?xml version="1.0" encoding="utf-8"?>
<sst xmlns="http://schemas.openxmlformats.org/spreadsheetml/2006/main" count="2497" uniqueCount="620">
  <si>
    <t>Export Komplet</t>
  </si>
  <si>
    <t/>
  </si>
  <si>
    <t>2.0</t>
  </si>
  <si>
    <t>ZAMOK</t>
  </si>
  <si>
    <t>False</t>
  </si>
  <si>
    <t>{b8ef7a06-11e2-46cc-8a7d-280e1e323966}</t>
  </si>
  <si>
    <t>0,01</t>
  </si>
  <si>
    <t>21</t>
  </si>
  <si>
    <t>15</t>
  </si>
  <si>
    <t>REKAPITULACE STAVBY</t>
  </si>
  <si>
    <t>v ---  níže se nacházejí doplnkové a pomocné údaje k sestavám  --- v</t>
  </si>
  <si>
    <t>Návod na vyplnění</t>
  </si>
  <si>
    <t>0,001</t>
  </si>
  <si>
    <t>Kód:</t>
  </si>
  <si>
    <t>20200213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</si>
  <si>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</si>
  <si>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</si>
  <si>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Obnova mostu M-01 Nalžovice</t>
  </si>
  <si>
    <t>KSO:</t>
  </si>
  <si>
    <t>CC-CZ:</t>
  </si>
  <si>
    <t>Místo:</t>
  </si>
  <si>
    <t>Nalžovice</t>
  </si>
  <si>
    <t>Datum:</t>
  </si>
  <si>
    <t>Zadavatel:</t>
  </si>
  <si>
    <t>IČ:</t>
  </si>
  <si>
    <t>obec Nalžovice</t>
  </si>
  <si>
    <t>DIČ:</t>
  </si>
  <si>
    <t>Uchazeč:</t>
  </si>
  <si>
    <t>Vyplň údaj</t>
  </si>
  <si>
    <t>Projektant:</t>
  </si>
  <si>
    <t>KH mosty</t>
  </si>
  <si>
    <t>True</t>
  </si>
  <si>
    <t>Zpracovatel:</t>
  </si>
  <si>
    <t>05733171</t>
  </si>
  <si>
    <t>TMI Building s.r.o.</t>
  </si>
  <si>
    <t>CZ05733171</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</si>
  <si>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</si>
  <si>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</si>
  <si>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</si>
  <si>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</si>
  <si>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</si>
  <si>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</si>
  <si>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</si>
  <si>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</si>
  <si>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</si>
  <si>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</si>
  <si>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</si>
  <si>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</si>
  <si>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</si>
  <si>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</si>
  <si>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</si>
  <si>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</si>
  <si>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</si>
  <si>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</si>
  <si>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</si>
  <si>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</si>
  <si>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</si>
  <si>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</si>
  <si>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</si>
  <si>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</si>
  <si>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</si>
  <si>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</si>
  <si>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</si>
  <si>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</si>
  <si>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</si>
  <si>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</si>
  <si>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</si>
  <si>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</si>
  <si>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</si>
  <si>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</si>
  <si>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</si>
  <si>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</si>
  <si>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</si>
  <si>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</si>
  <si>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</si>
  <si>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</si>
  <si>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</si>
  <si>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</si>
  <si>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</si>
  <si>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</si>
  <si>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</si>
  <si>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</si>
  <si>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</si>
  <si>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</si>
  <si>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</si>
  <si>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</si>
  <si>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</si>
  <si>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</si>
  <si>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</si>
  <si>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</si>
  <si>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</si>
  <si>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</si>
  <si>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</si>
  <si>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</si>
  <si>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</si>
  <si>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</si>
  <si>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</si>
  <si>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9 - Ostatní konstrukce a práce-bourání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</si>
  <si>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</si>
  <si>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</si>
  <si>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</si>
  <si>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</si>
  <si>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</si>
  <si>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</si>
  <si>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</si>
  <si>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</si>
  <si>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</si>
  <si>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</si>
  <si>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</si>
  <si>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</si>
  <si>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</si>
  <si>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</si>
  <si>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</si>
  <si>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</si>
  <si>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</si>
  <si>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</si>
  <si>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</si>
  <si>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</si>
  <si>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</si>
  <si>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</si>
  <si>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</si>
  <si>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</si>
  <si>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</si>
  <si>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</si>
  <si>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113107141</t>
  </si>
  <si>
    <t>Odstranění podkladů nebo krytů ručně s přemístěním hmot na skládku na vzdálenost do 3 m nebo s naložením na dopravní prostředek živičných, o tl. vrstvy do 50 mm</t>
  </si>
  <si>
    <t>m2</t>
  </si>
  <si>
    <t>CS ÚRS 2020 01</t>
  </si>
  <si>
    <t>4</t>
  </si>
  <si>
    <t>2116798389</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</si>
  <si>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</si>
  <si>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</si>
  <si>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</si>
  <si>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6*0,5*2</t>
  </si>
  <si>
    <t>Součet</t>
  </si>
  <si>
    <t>113107152</t>
  </si>
  <si>
    <t>Odstranění podkladů nebo krytů strojně plochy jednotlivě přes 50 m2 do 200 m2 s přemístěním hmot na skládku na vzdálenost do 20 m nebo s naložením na dopravní prostředek z kameniva těženého, o tl. vrstvy přes 100 do 200 mm</t>
  </si>
  <si>
    <t>-782266459</t>
  </si>
  <si>
    <t>6*5,3+6*5,9</t>
  </si>
  <si>
    <t>3</t>
  </si>
  <si>
    <t>113107182</t>
  </si>
  <si>
    <t>Odstranění podkladů nebo krytů strojně plochy jednotlivě přes 50 m2 do 200 m2 s přemístěním hmot na skládku na vzdálenost do 20 m nebo s naložením na dopravní prostředek živičných, o tl. vrstvy přes 50 do 100 mm</t>
  </si>
  <si>
    <t>-1393860948</t>
  </si>
  <si>
    <t>67,2+6*5,9</t>
  </si>
  <si>
    <t>115001106</t>
  </si>
  <si>
    <t>Převedení vody potrubím průměru DN přes 600 do 900</t>
  </si>
  <si>
    <t>m</t>
  </si>
  <si>
    <t>271564825</t>
  </si>
  <si>
    <t>5</t>
  </si>
  <si>
    <t>115101201</t>
  </si>
  <si>
    <t>Čerpání vody na dopravní výšku do 10 m s uvažovaným průměrným přítokem do 500 l/min</t>
  </si>
  <si>
    <t>hod</t>
  </si>
  <si>
    <t>1449135824</t>
  </si>
  <si>
    <t>6</t>
  </si>
  <si>
    <t>115101301</t>
  </si>
  <si>
    <t>Pohotovost záložní čerpací soupravy pro dopravní výšku do 10 m s uvažovaným průměrným přítokem do 500 l/min</t>
  </si>
  <si>
    <t>den</t>
  </si>
  <si>
    <t>66312012</t>
  </si>
  <si>
    <t>7</t>
  </si>
  <si>
    <t>122251304</t>
  </si>
  <si>
    <t>Odkopávky a prokopávky nezapažené strojně v omezeném prostoru v hornině třídy těžitelnosti I skupiny 3 přes 100 m3</t>
  </si>
  <si>
    <t>m3</t>
  </si>
  <si>
    <t>1516038701</t>
  </si>
  <si>
    <t xml:space="preserve">Poznámka k souboru cen:_x000D_
1. V cenách jsou započteny i náklady na přehození výkopku na vzdálenost do 3 m nebo naložení na dopravní prostředek. </t>
  </si>
  <si>
    <t>9*11,8</t>
  </si>
  <si>
    <t>9*13,4</t>
  </si>
  <si>
    <t>8</t>
  </si>
  <si>
    <t>129353101</t>
  </si>
  <si>
    <t>Čištění otevřených koryt vodotečí strojně s přehozením rozpojeného nánosu do 3 m nebo s naložením na dopravní prostředek při šířce původního dna do 5 m a hloubce koryta do 2,5 m v hornině třídy těžitelnosti II skupiny 4</t>
  </si>
  <si>
    <t>1542926194</t>
  </si>
  <si>
    <t>3,3*17*0,5</t>
  </si>
  <si>
    <t>9</t>
  </si>
  <si>
    <t>131213102</t>
  </si>
  <si>
    <t>Hloubení jam ručně zapažených i nezapažených s urovnáním dna do předepsaného profilu a spádu v hornině třídy těžitelnosti I skupiny 3 nesoudržných</t>
  </si>
  <si>
    <t>-1899808685</t>
  </si>
  <si>
    <t xml:space="preserve">Poznámka k souboru cen:_x000D_
1. V cenách jsou započteny i náklady na přehození výkopku na přilehlém terénu na vzdálenost do 3 m od okraje jámy nebo naložení na dopravní prostředek. </t>
  </si>
  <si>
    <t>9*2*0,6*2*0,50</t>
  </si>
  <si>
    <t>10</t>
  </si>
  <si>
    <t>131253101</t>
  </si>
  <si>
    <t>Hloubení nezapažených jam a zářezů strojně s urovnáním dna do předepsaného profilu a spádu v omezeném prostoru v hornině třídy těžitelnosti I skupiny 3 do 20 m3</t>
  </si>
  <si>
    <t>-1812618920</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</si>
  <si>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</si>
  <si>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11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</si>
  <si>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</si>
  <si>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</si>
  <si>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1168593240</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</si>
  <si>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</si>
  <si>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226,8+28,05+21,6</t>
  </si>
  <si>
    <t>12</t>
  </si>
  <si>
    <t>171201201</t>
  </si>
  <si>
    <t>Uložení sypaniny na skládky nebo meziskládky bez hutnění s upravením uložené sypaniny do předepsaného tvaru</t>
  </si>
  <si>
    <t>-1087548387</t>
  </si>
  <si>
    <t>13</t>
  </si>
  <si>
    <t>171201231</t>
  </si>
  <si>
    <t>Poplatek za uložení stavebního odpadu na recyklační skládce (skládkovné) zeminy a kamení zatříděného do Katalogu odpadů pod kódem 17 05 04</t>
  </si>
  <si>
    <t>t</t>
  </si>
  <si>
    <t>-646479111</t>
  </si>
  <si>
    <t>275,46*1,95 "Přepočtené koeficientem množství</t>
  </si>
  <si>
    <t>14</t>
  </si>
  <si>
    <t>174111101</t>
  </si>
  <si>
    <t>Zásyp sypaninou z jakékoliv horniny ručně s uložením výkopku ve vrstvách se zhutněním jam, šachet, rýh nebo kolem objektů v těchto vykopávkách</t>
  </si>
  <si>
    <t>-1225474383</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</si>
  <si>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</si>
  <si>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248-7-5-33-35</t>
  </si>
  <si>
    <t>M</t>
  </si>
  <si>
    <t>58337344</t>
  </si>
  <si>
    <t>štěrkopísek frakce 0/32</t>
  </si>
  <si>
    <t>-45645821</t>
  </si>
  <si>
    <t>168*2,01 "Přepočtené koeficientem množství</t>
  </si>
  <si>
    <t>16</t>
  </si>
  <si>
    <t>182251101</t>
  </si>
  <si>
    <t>Svahování trvalých svahů do projektovaných profilů strojně s potřebným přemístěním výkopku při svahování násypů v jakékoliv hornině</t>
  </si>
  <si>
    <t>11513853</t>
  </si>
  <si>
    <t>Zakládání</t>
  </si>
  <si>
    <t>17</t>
  </si>
  <si>
    <t>212341111</t>
  </si>
  <si>
    <t>Obetonování drenážních trub mezerovitým betonem</t>
  </si>
  <si>
    <t>1366212020</t>
  </si>
  <si>
    <t>1,65*0,2*9*2</t>
  </si>
  <si>
    <t>0,2*0,3*9*2</t>
  </si>
  <si>
    <t>18</t>
  </si>
  <si>
    <t>212792212</t>
  </si>
  <si>
    <t>Odvodnění mostní opěry z plastových trub drenážní potrubí flexibilní DN 160</t>
  </si>
  <si>
    <t>-117999672</t>
  </si>
  <si>
    <t>19</t>
  </si>
  <si>
    <t>273311124</t>
  </si>
  <si>
    <t>Základové konstrukce z betonu prostého desky ve výkopu nebo na hlavách pilot C 12/15</t>
  </si>
  <si>
    <t>-275954297</t>
  </si>
  <si>
    <t>2,7*8,9*0,1*2</t>
  </si>
  <si>
    <t>20</t>
  </si>
  <si>
    <t>273321117</t>
  </si>
  <si>
    <t>Základové konstrukce z betonu železového desky ve výkopu nebo na hlavách pilot C 25/30</t>
  </si>
  <si>
    <t>-1013461361</t>
  </si>
  <si>
    <t>2,4*8,6*0,8*2</t>
  </si>
  <si>
    <t>273354111</t>
  </si>
  <si>
    <t>Bednění základových konstrukcí desek zřízení</t>
  </si>
  <si>
    <t>884225774</t>
  </si>
  <si>
    <t>(2,4+8,6)*2*0,9*2</t>
  </si>
  <si>
    <t>22</t>
  </si>
  <si>
    <t>273354211</t>
  </si>
  <si>
    <t>Bednění základových konstrukcí desek odstranění bednění</t>
  </si>
  <si>
    <t>453993123</t>
  </si>
  <si>
    <t>23</t>
  </si>
  <si>
    <t>273361116</t>
  </si>
  <si>
    <t>Výztuž základových konstrukcí desek z betonářské oceli 10 505 (R) nebo BSt 500</t>
  </si>
  <si>
    <t>-250353294</t>
  </si>
  <si>
    <t>24</t>
  </si>
  <si>
    <t>279311811</t>
  </si>
  <si>
    <t>Základové zdi z betonu prostého  bez zvláštních nároků na vliv prostředí tř. C 12/15</t>
  </si>
  <si>
    <t>1831391036</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</si>
  <si>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bednění; tyto se oceňují cenami souboru cen 279 35-11 Bednění základových zdí. </t>
  </si>
  <si>
    <t>25</t>
  </si>
  <si>
    <t>279351311</t>
  </si>
  <si>
    <t>Bednění základových zdí rovné jednostranné zřízení</t>
  </si>
  <si>
    <t>-911257065</t>
  </si>
  <si>
    <t xml:space="preserve">Poznámka k souboru cen:_x000D_
1. Ceny jsou určeny pro bednění svislé nebo šikmé (odkloněné), půdorysně přímé nebo zalomené ve volném prostranství, ve volných nebo zapažených jamách a rýhách. 2. Kruhové nebo obloukové bednění poloměru do 1 m se oceňuje individuálně. </t>
  </si>
  <si>
    <t>26</t>
  </si>
  <si>
    <t>279351312</t>
  </si>
  <si>
    <t>Bednění základových zdí rovné jednostranné odstranění</t>
  </si>
  <si>
    <t>-1620332931</t>
  </si>
  <si>
    <t>Svislé a kompletní konstrukce</t>
  </si>
  <si>
    <t>27</t>
  </si>
  <si>
    <t>317171126</t>
  </si>
  <si>
    <t>Kotvení monolitického betonu římsy do mostovky  kotvou do vývrtu</t>
  </si>
  <si>
    <t>kus</t>
  </si>
  <si>
    <t>317878339</t>
  </si>
  <si>
    <t>28</t>
  </si>
  <si>
    <t>548792020R</t>
  </si>
  <si>
    <t>kotva pro uchycení římsy do vývrtu</t>
  </si>
  <si>
    <t>-1863258644</t>
  </si>
  <si>
    <t>29</t>
  </si>
  <si>
    <t>317321118</t>
  </si>
  <si>
    <t>Římsy ze železového betonu  C 30/37</t>
  </si>
  <si>
    <t>-397084842</t>
  </si>
  <si>
    <t>6,27*0,384</t>
  </si>
  <si>
    <t>6,355*0,384</t>
  </si>
  <si>
    <t>30</t>
  </si>
  <si>
    <t>317353121</t>
  </si>
  <si>
    <t>Bednění mostní římsy  zřízení všech tvarů</t>
  </si>
  <si>
    <t>1372251339</t>
  </si>
  <si>
    <t>(0,67+0,45+0,25)*(6,27+6,355)</t>
  </si>
  <si>
    <t>0,67*0,75*4</t>
  </si>
  <si>
    <t>31</t>
  </si>
  <si>
    <t>317353221</t>
  </si>
  <si>
    <t>Bednění mostní římsy  odstranění všech tvarů</t>
  </si>
  <si>
    <t>493338442</t>
  </si>
  <si>
    <t>32</t>
  </si>
  <si>
    <t>317353311</t>
  </si>
  <si>
    <t>Bednění mostní římsy  vložení matrice do bednění</t>
  </si>
  <si>
    <t>78134933</t>
  </si>
  <si>
    <t>6,35*0,15*2</t>
  </si>
  <si>
    <t>33</t>
  </si>
  <si>
    <t>317361116</t>
  </si>
  <si>
    <t>Výztuž mostních železobetonových říms  z betonářské oceli 10 505 (R) nebo BSt 500</t>
  </si>
  <si>
    <t>1546477307</t>
  </si>
  <si>
    <t>34</t>
  </si>
  <si>
    <t>334213111</t>
  </si>
  <si>
    <t>Zdivo pilířů, opěr a křídel mostů z lomového kamene štípaného nebo ručně vybíraného na maltu z nepravidelných kamenů objemu 1 kusu kamene do 0,02 m3</t>
  </si>
  <si>
    <t>1492190692</t>
  </si>
  <si>
    <t>0,5*4</t>
  </si>
  <si>
    <t>35</t>
  </si>
  <si>
    <t>334213911</t>
  </si>
  <si>
    <t>Zdivo pilířů, opěr a křídel mostů z lomového kamene štípaného nebo ručně vybíraného na maltu Příplatek k cenám za lícování zdiva jednostranné</t>
  </si>
  <si>
    <t>235609015</t>
  </si>
  <si>
    <t>36</t>
  </si>
  <si>
    <t>334323118</t>
  </si>
  <si>
    <t>Mostní opěry a úložné prahy z betonu železového C 30/37</t>
  </si>
  <si>
    <t>-718554369</t>
  </si>
  <si>
    <t>3,276*0,7*7,7*2</t>
  </si>
  <si>
    <t>37</t>
  </si>
  <si>
    <t>334351112</t>
  </si>
  <si>
    <t>Bednění mostních opěr a úložných prahů ze systémového bednění  zřízení z překližek, pro železobeton</t>
  </si>
  <si>
    <t>633185771</t>
  </si>
  <si>
    <t>3,276*2*7,7*2</t>
  </si>
  <si>
    <t>0,7*3,276*4</t>
  </si>
  <si>
    <t>38</t>
  </si>
  <si>
    <t>334351211</t>
  </si>
  <si>
    <t>Bednění mostních opěr a úložných prahů ze systémového bednění  odstranění z překližek</t>
  </si>
  <si>
    <t>-2077812270</t>
  </si>
  <si>
    <t>39</t>
  </si>
  <si>
    <t>334361216</t>
  </si>
  <si>
    <t>Výztuž betonářská mostních konstrukcí  opěr, úložných prahů, křídel, závěrných zídek, bloků ložisek, pilířů a sloupů z oceli 10 505 (R) nebo BSt 500 dříků opěr</t>
  </si>
  <si>
    <t>-179944306</t>
  </si>
  <si>
    <t>40</t>
  </si>
  <si>
    <t>348171111</t>
  </si>
  <si>
    <t>Osazení mostního ocelového zábradlí  přímo do betonu říms</t>
  </si>
  <si>
    <t>1564184835</t>
  </si>
  <si>
    <t>41</t>
  </si>
  <si>
    <t>55391530R</t>
  </si>
  <si>
    <t>zábradelní systém Pz</t>
  </si>
  <si>
    <t>-2144324295</t>
  </si>
  <si>
    <t>Vodorovné konstrukce</t>
  </si>
  <si>
    <t>42</t>
  </si>
  <si>
    <t>421321128</t>
  </si>
  <si>
    <t>Mostní železobetonové nosné konstrukce deskové nebo klenbové, trámové, ostatní  deskové, z betonu C 30/37</t>
  </si>
  <si>
    <t>-1706711727</t>
  </si>
  <si>
    <t>2,75*5,15</t>
  </si>
  <si>
    <t>43</t>
  </si>
  <si>
    <t>421351131</t>
  </si>
  <si>
    <t>Bednění deskových konstrukcí mostů z betonu železového nebo předpjatého  zřízení boční stěny výšky do 350 mm</t>
  </si>
  <si>
    <t>910993556</t>
  </si>
  <si>
    <t>2,25*2+2,75*2</t>
  </si>
  <si>
    <t>44</t>
  </si>
  <si>
    <t>421351231</t>
  </si>
  <si>
    <t>Bednění deskových konstrukcí mostů z betonu železového nebo předpjatého  odstranění boční stěny výšky do 350 mm</t>
  </si>
  <si>
    <t>-808237698</t>
  </si>
  <si>
    <t>45</t>
  </si>
  <si>
    <t>421361226</t>
  </si>
  <si>
    <t>Výztuž deskových konstrukcí  z betonářské oceli 10 505 (R) nebo BSt 500 deskového mostu</t>
  </si>
  <si>
    <t>-1353970445</t>
  </si>
  <si>
    <t>46</t>
  </si>
  <si>
    <t>421955112</t>
  </si>
  <si>
    <t>Bednění na mostní skruži  zřízení bednění z překližek</t>
  </si>
  <si>
    <t>-323474368</t>
  </si>
  <si>
    <t>3,6*6,99</t>
  </si>
  <si>
    <t>47</t>
  </si>
  <si>
    <t>421955212</t>
  </si>
  <si>
    <t>Bednění na mostní skruži  odstranění bednění z překližek</t>
  </si>
  <si>
    <t>1194668502</t>
  </si>
  <si>
    <t>48</t>
  </si>
  <si>
    <t>428382111</t>
  </si>
  <si>
    <t>Vrubový a pérový kloub železobetonový  osazení vrubového kloubu z prefa dílu</t>
  </si>
  <si>
    <t>-1307747667</t>
  </si>
  <si>
    <t>49</t>
  </si>
  <si>
    <t>31197011</t>
  </si>
  <si>
    <t>tyč závitová Zn bílý DIN 975 8.8 M24</t>
  </si>
  <si>
    <t>-1539742770</t>
  </si>
  <si>
    <t>14,000*0,55</t>
  </si>
  <si>
    <t>50</t>
  </si>
  <si>
    <t>462511370</t>
  </si>
  <si>
    <t>Zához z lomového kamene neupraveného záhozového  bez proštěrkování z terénu, hmotnosti jednotlivých kamenů přes 200 do 500 kg</t>
  </si>
  <si>
    <t>-388757647</t>
  </si>
  <si>
    <t>2,6*5*0,6</t>
  </si>
  <si>
    <t>13,2*5*0,4</t>
  </si>
  <si>
    <t>51</t>
  </si>
  <si>
    <t>462519002</t>
  </si>
  <si>
    <t>Zához z lomového kamene neupraveného záhozového  Příplatek k cenám za urovnání viditelných ploch záhozu z kamene, hmotnosti jednotlivých kamenů do 200 kg</t>
  </si>
  <si>
    <t>-500803422</t>
  </si>
  <si>
    <t>2,6*5+13,2*5</t>
  </si>
  <si>
    <t>Komunikace pozemní</t>
  </si>
  <si>
    <t>52</t>
  </si>
  <si>
    <t>567132115</t>
  </si>
  <si>
    <t>Podklad ze směsi stmelené cementem SC bez dilatačních spár, s rozprostřením a zhutněním SC C 8/10 (KSC I), po zhutnění tl. 200 mm</t>
  </si>
  <si>
    <t>-62807182</t>
  </si>
  <si>
    <t>53</t>
  </si>
  <si>
    <t>573211108</t>
  </si>
  <si>
    <t>Postřik spojovací PS bez posypu kamenivem z asfaltu silničního, v množství 0,40 kg/m2</t>
  </si>
  <si>
    <t>133409237</t>
  </si>
  <si>
    <t>102,6+35,4</t>
  </si>
  <si>
    <t>54</t>
  </si>
  <si>
    <t>576133221</t>
  </si>
  <si>
    <t>Asfaltový koberec mastixový SMA 11 (AKMS)  s rozprostřením a se zhutněním v pruhu šířky přes 3 m, po zhutnění tl. 40 mm</t>
  </si>
  <si>
    <t>1517989329</t>
  </si>
  <si>
    <t>55</t>
  </si>
  <si>
    <t>577145131</t>
  </si>
  <si>
    <t>Asfaltový beton vrstva obrusná ACO 16 (ABH)  s rozprostřením a zhutněním z modifikovaného asfaltu v pruhu šířky přes 1,5 do 3 m, po zhutnění tl. 50 mm</t>
  </si>
  <si>
    <t>-1264341500</t>
  </si>
  <si>
    <t>56</t>
  </si>
  <si>
    <t>577145142</t>
  </si>
  <si>
    <t>Asfaltový beton vrstva ložní ACL 16 (ABH)  s rozprostřením a zhutněním z modifikovaného asfaltu v pruhu šířky přes 3 m, po zhutnění tl. 50 mm</t>
  </si>
  <si>
    <t>1327066369</t>
  </si>
  <si>
    <t>67,2</t>
  </si>
  <si>
    <t>57</t>
  </si>
  <si>
    <t>577175142</t>
  </si>
  <si>
    <t>Asfaltový beton vrstva ložní ACL 16 (ABH)  s rozprostřením a zhutněním z modifikovaného asfaltu v pruhu šířky přes 3 m, po zhutnění tl. 80 mm</t>
  </si>
  <si>
    <t>1364205674</t>
  </si>
  <si>
    <t>6*5,9*2</t>
  </si>
  <si>
    <t>Ostatní konstrukce a práce-bourání</t>
  </si>
  <si>
    <t>58</t>
  </si>
  <si>
    <t>919112111</t>
  </si>
  <si>
    <t>Řezání dilatačních spár v živičném krytu  příčných nebo podélných, šířky 4 mm, hloubky do 60 mm</t>
  </si>
  <si>
    <t>-2119232653</t>
  </si>
  <si>
    <t>6*4+6*2</t>
  </si>
  <si>
    <t>59</t>
  </si>
  <si>
    <t>919121112</t>
  </si>
  <si>
    <t>Utěsnění dilatačních spár zálivkou za studena  v cementobetonovém nebo živičném krytu včetně adhezního nátěru s těsnicím profilem pod zálivkou, pro komůrky šířky 10 mm, hloubky 25 mm</t>
  </si>
  <si>
    <t>-1695206118</t>
  </si>
  <si>
    <t>60</t>
  </si>
  <si>
    <t>936942211</t>
  </si>
  <si>
    <t>Zhotovení tabulky s letopočtem opravy nebo větší údržby vložením šablony do bednění</t>
  </si>
  <si>
    <t>-558338639</t>
  </si>
  <si>
    <t>61</t>
  </si>
  <si>
    <t>948411121</t>
  </si>
  <si>
    <t>Podpěrné skruže a podpěry dočasné kovové  zřízení podpěr výšky do 12 m Pižmo</t>
  </si>
  <si>
    <t>762303743</t>
  </si>
  <si>
    <t>62</t>
  </si>
  <si>
    <t>948411221</t>
  </si>
  <si>
    <t>Podpěrné skruže a podpěry dočasné kovové  odstranění podpěr výšky do 12 m Pižmo</t>
  </si>
  <si>
    <t>1654068634</t>
  </si>
  <si>
    <t>63</t>
  </si>
  <si>
    <t>948411921</t>
  </si>
  <si>
    <t>Podpěrné skruže a podpěry dočasné kovové  měsíční nájemné podpěr výšky do 12 m Pižmo</t>
  </si>
  <si>
    <t>1204801566</t>
  </si>
  <si>
    <t>64</t>
  </si>
  <si>
    <t>953961114</t>
  </si>
  <si>
    <t>Kotvy chemické s vyvrtáním otvoru  do betonu, železobetonu nebo tvrdého kamene tmel, velikost M 16, hloubka 125 mm</t>
  </si>
  <si>
    <t>-263415512</t>
  </si>
  <si>
    <t>65</t>
  </si>
  <si>
    <t>953965131</t>
  </si>
  <si>
    <t>Kotvy chemické s vyvrtáním otvoru  kotevní šrouby pro chemické kotvy, velikost M 16, délka 190 mm</t>
  </si>
  <si>
    <t>-206757482</t>
  </si>
  <si>
    <t>66</t>
  </si>
  <si>
    <t>961051111</t>
  </si>
  <si>
    <t>Bourání mostních konstrukcí základů ze železového betonu</t>
  </si>
  <si>
    <t>-793570257</t>
  </si>
  <si>
    <t>67</t>
  </si>
  <si>
    <t>962021112</t>
  </si>
  <si>
    <t>Bourání mostních konstrukcí zdiva a pilířů z kamene nebo cihel</t>
  </si>
  <si>
    <t>1848771601</t>
  </si>
  <si>
    <t>3*0,6*6</t>
  </si>
  <si>
    <t>68</t>
  </si>
  <si>
    <t>962051111</t>
  </si>
  <si>
    <t>Bourání mostních konstrukcí zdiva a pilířů ze železového betonu</t>
  </si>
  <si>
    <t>-1282347145</t>
  </si>
  <si>
    <t>2*6*0,6*2</t>
  </si>
  <si>
    <t>69</t>
  </si>
  <si>
    <t>963051111</t>
  </si>
  <si>
    <t>Bourání mostních konstrukcí nosných konstrukcí ze železového betonu</t>
  </si>
  <si>
    <t>-1619828283</t>
  </si>
  <si>
    <t>34*0,4</t>
  </si>
  <si>
    <t>70</t>
  </si>
  <si>
    <t>966075211</t>
  </si>
  <si>
    <t>Demontáž částí ocelového zábradlí mostů svařovaného nebo šroubovaného, hmotnosti do 50 kg</t>
  </si>
  <si>
    <t>kg</t>
  </si>
  <si>
    <t>875319630</t>
  </si>
  <si>
    <t>12*30</t>
  </si>
  <si>
    <t>997</t>
  </si>
  <si>
    <t>Přesun sutě</t>
  </si>
  <si>
    <t>71</t>
  </si>
  <si>
    <t>997221571</t>
  </si>
  <si>
    <t>Vodorovná doprava vybouraných hmot  bez naložení, ale se složením a s hrubým urovnáním na vzdálenost do 1 km</t>
  </si>
  <si>
    <t>-1974993107</t>
  </si>
  <si>
    <t>72</t>
  </si>
  <si>
    <t>997221579</t>
  </si>
  <si>
    <t>Vodorovná doprava vybouraných hmot  bez naložení, ale se složením a s hrubým urovnáním na vzdálenost Příplatek k ceně za každý další i započatý 1 km přes 1 km</t>
  </si>
  <si>
    <t>-617060625</t>
  </si>
  <si>
    <t>205,152*9 "Přepočtené koeficientem množství</t>
  </si>
  <si>
    <t>73</t>
  </si>
  <si>
    <t>997221611</t>
  </si>
  <si>
    <t>Nakládání na dopravní prostředky  pro vodorovnou dopravu suti</t>
  </si>
  <si>
    <t>1564431514</t>
  </si>
  <si>
    <t>74</t>
  </si>
  <si>
    <t>997221625</t>
  </si>
  <si>
    <t>Poplatek za uložení stavebního odpadu na skládce (skládkovné) z armovaného betonu zatříděného do Katalogu odpadů pod kódem 17 01 01</t>
  </si>
  <si>
    <t>1677162333</t>
  </si>
  <si>
    <t>75</t>
  </si>
  <si>
    <t>997221645</t>
  </si>
  <si>
    <t>Poplatek za uložení stavebního odpadu na skládce (skládkovné) asfaltového bez obsahu dehtu zatříděného do Katalogu odpadů pod kódem 17 03 02</t>
  </si>
  <si>
    <t>-1166050401</t>
  </si>
  <si>
    <t>76</t>
  </si>
  <si>
    <t>997221655</t>
  </si>
  <si>
    <t>Poplatek za uložení stavebního odpadu na skládce (skládkovné) zeminy a kamení zatříděného do Katalogu odpadů pod kódem 17 05 04</t>
  </si>
  <si>
    <t>-1089397230</t>
  </si>
  <si>
    <t>998</t>
  </si>
  <si>
    <t>Přesun hmot</t>
  </si>
  <si>
    <t>77</t>
  </si>
  <si>
    <t>998212111</t>
  </si>
  <si>
    <t>Přesun hmot pro mosty zděné, betonové monolitické, spřažené ocelobetonové nebo kovové  vodorovná dopravní vzdálenost do 100 m výška mostu do 20 m</t>
  </si>
  <si>
    <t>1275623234</t>
  </si>
  <si>
    <t>PSV</t>
  </si>
  <si>
    <t>Práce a dodávky PSV</t>
  </si>
  <si>
    <t>711</t>
  </si>
  <si>
    <t>Izolace proti vodě, vlhkosti a plynům</t>
  </si>
  <si>
    <t>78</t>
  </si>
  <si>
    <t>711112001</t>
  </si>
  <si>
    <t>Provedení izolace proti zemní vlhkosti natěradly a tmely za studena  na ploše svislé S nátěrem penetračním</t>
  </si>
  <si>
    <t>1421072401</t>
  </si>
  <si>
    <t>3,7*6*2</t>
  </si>
  <si>
    <t>79</t>
  </si>
  <si>
    <t>11163150</t>
  </si>
  <si>
    <t>lak penetrační asfaltový</t>
  </si>
  <si>
    <t>-20452576</t>
  </si>
  <si>
    <t>44,4*0,00035 "Přepočtené koeficientem množství</t>
  </si>
  <si>
    <t>80</t>
  </si>
  <si>
    <t>711112002</t>
  </si>
  <si>
    <t>Provedení izolace proti zemní vlhkosti natěradly a tmely za studena  na ploše svislé S nátěrem lakem asfaltovým</t>
  </si>
  <si>
    <t>-76204637</t>
  </si>
  <si>
    <t>44,4*2</t>
  </si>
  <si>
    <t>81</t>
  </si>
  <si>
    <t>11163152</t>
  </si>
  <si>
    <t>lak hydroizolační asfaltový</t>
  </si>
  <si>
    <t>-1474138743</t>
  </si>
  <si>
    <t>88,8*0,00045 "Přepočtené koeficientem množství</t>
  </si>
  <si>
    <t>82</t>
  </si>
  <si>
    <t>711161222</t>
  </si>
  <si>
    <t>Izolace proti zemní vlhkosti a beztlakové vodě nopovými fóliemi na ploše svislé S vrstva ochranná, odvětrávací a drenážní s nakašírovanou filtrační textilií výška nopku 8,0 mm, tl. fólie do 0,6 mm</t>
  </si>
  <si>
    <t>-257735699</t>
  </si>
  <si>
    <t>83</t>
  </si>
  <si>
    <t>711311001</t>
  </si>
  <si>
    <t>Provedení izolace mostovek natěradly a tmely za studena  nátěrem lakem asfaltovým penetračním</t>
  </si>
  <si>
    <t>1478300568</t>
  </si>
  <si>
    <t>35,4</t>
  </si>
  <si>
    <t>84</t>
  </si>
  <si>
    <t>111631500R</t>
  </si>
  <si>
    <t>lak asfaltový penetrační (MJ t) bal 9 kg</t>
  </si>
  <si>
    <t>1024754162</t>
  </si>
  <si>
    <t>35,4*0,0003 "Přepočtené koeficientem množství</t>
  </si>
  <si>
    <t>85</t>
  </si>
  <si>
    <t>711341564</t>
  </si>
  <si>
    <t>Provedení izolace mostovek pásy přitavením  NAIP</t>
  </si>
  <si>
    <t>73283022</t>
  </si>
  <si>
    <t>35,4*2</t>
  </si>
  <si>
    <t>86</t>
  </si>
  <si>
    <t>62852015R</t>
  </si>
  <si>
    <t>pás asfaltový natavitelný modifikovaný SBS tl 4,0mm s vložkou ze skleněné tkaniny a spalitelnou PE fólií nebo jemnozrnný minerálním posypem na horním povrchu</t>
  </si>
  <si>
    <t>-489871771</t>
  </si>
  <si>
    <t>70,8*1,15 "Přepočtené koeficientem množství</t>
  </si>
  <si>
    <t>87</t>
  </si>
  <si>
    <t>998711101</t>
  </si>
  <si>
    <t>Přesun hmot pro izolace proti vodě, vlhkosti a plynům  stanovený z hmotnosti přesunovaného materiálu vodorovná dopravní vzdálenost do 50 m v objektech výšky do 6 m</t>
  </si>
  <si>
    <t>141424768</t>
  </si>
  <si>
    <t>VRN</t>
  </si>
  <si>
    <t>Vedlejší rozpočtové náklady</t>
  </si>
  <si>
    <t>VRN1</t>
  </si>
  <si>
    <t>Průzkumné, geodetické a projektové práce</t>
  </si>
  <si>
    <t>88</t>
  </si>
  <si>
    <t>012103000</t>
  </si>
  <si>
    <t>Geodetické práce před výstavbou</t>
  </si>
  <si>
    <t>soubor</t>
  </si>
  <si>
    <t>1024</t>
  </si>
  <si>
    <t>-1735716428</t>
  </si>
  <si>
    <t>89</t>
  </si>
  <si>
    <t>012203000</t>
  </si>
  <si>
    <t>Geodetické práce při provádění stavby</t>
  </si>
  <si>
    <t>951885985</t>
  </si>
  <si>
    <t>90</t>
  </si>
  <si>
    <t>012303000</t>
  </si>
  <si>
    <t>Geodetické práce po výstavbě - zaměření, geometrický plán</t>
  </si>
  <si>
    <t>-905906817</t>
  </si>
  <si>
    <t>91</t>
  </si>
  <si>
    <t>013203000</t>
  </si>
  <si>
    <t>Dokumentace stavby - 1HMP</t>
  </si>
  <si>
    <t>-703916395</t>
  </si>
  <si>
    <t>92</t>
  </si>
  <si>
    <t>013244000</t>
  </si>
  <si>
    <t>Dokumentace dílenská</t>
  </si>
  <si>
    <t>-1246267253</t>
  </si>
  <si>
    <t>P</t>
  </si>
  <si>
    <t>Poznámka k položce:_x000D_
Realizační projektová dokumentace</t>
  </si>
  <si>
    <t>93</t>
  </si>
  <si>
    <t>013254000</t>
  </si>
  <si>
    <t>Dokumentace skutečného provedení stavby</t>
  </si>
  <si>
    <t>-1138653497</t>
  </si>
  <si>
    <t>94</t>
  </si>
  <si>
    <t>01325400R</t>
  </si>
  <si>
    <t>mostní list</t>
  </si>
  <si>
    <t>2118386659</t>
  </si>
  <si>
    <t>VRN3</t>
  </si>
  <si>
    <t>Zařízení staveniště</t>
  </si>
  <si>
    <t>95</t>
  </si>
  <si>
    <t>032903000</t>
  </si>
  <si>
    <t>Zařízení staveniště vybavení staveniště náklady na provoz a údržbu vybavení staveniště</t>
  </si>
  <si>
    <t>-1631440554</t>
  </si>
  <si>
    <t>96</t>
  </si>
  <si>
    <t>03420300R</t>
  </si>
  <si>
    <t>vytyčení a ochrana sítí</t>
  </si>
  <si>
    <t>-235454383</t>
  </si>
  <si>
    <t>Poznámka k položce:_x000D_
zajištění chráničky po dobu výstavby</t>
  </si>
  <si>
    <t>97</t>
  </si>
  <si>
    <t>034403000</t>
  </si>
  <si>
    <t>Zařízení staveniště zabezpečení staveniště dopravní značení na staveništi vč. světelné signalizace</t>
  </si>
  <si>
    <t>639917407</t>
  </si>
  <si>
    <t>98</t>
  </si>
  <si>
    <t>035103005</t>
  </si>
  <si>
    <t>Pronájem objektů - provizorní lávka pro pěší</t>
  </si>
  <si>
    <t>726739123</t>
  </si>
  <si>
    <t>VRN4</t>
  </si>
  <si>
    <t>Inženýrská činnost</t>
  </si>
  <si>
    <t>99</t>
  </si>
  <si>
    <t>041103000</t>
  </si>
  <si>
    <t>Autorský dozor projektanta</t>
  </si>
  <si>
    <t>1048111474</t>
  </si>
  <si>
    <t>100</t>
  </si>
  <si>
    <t>042903000</t>
  </si>
  <si>
    <t>Ostatní posudky - DIO</t>
  </si>
  <si>
    <t>-1261328715</t>
  </si>
  <si>
    <t>101</t>
  </si>
  <si>
    <t>042903000R</t>
  </si>
  <si>
    <t>Ostatní posudky - havarijní a povodňový plán</t>
  </si>
  <si>
    <t>1806243920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</si>
</sst>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9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opLeftCell="A112" workbookViewId="0">
      <selection activeCell="AI21" sqref="AI21"/>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5" t="s">
        <v>0</v>
      </c>
      <c r="AZ1" s="15" t="s">
        <v>1</v>
      </c>
      <c r="BA1" s="15" t="s">
        <v>2</v>
      </c>
      <c r="BB1" s="15" t="s">
        <v>3</v>
      </c>
      <c r="BT1" s="15" t="s">
        <v>4</v>
      </c>
      <c r="BU1" s="15" t="s">
        <v>4</v>
      </c>
      <c r="BV1" s="15" t="s">
        <v>5</v>
      </c>
    </row>
    <row r="2" spans="1:74" s="1" customFormat="1" ht="36.950000000000003" customHeight="1">
      <c r="AR2" s="291"/>
      <c r="AS2" s="291"/>
      <c r="AT2" s="291"/>
      <c r="AU2" s="291"/>
      <c r="AV2" s="291"/>
      <c r="AW2" s="291"/>
      <c r="AX2" s="291"/>
      <c r="AY2" s="291"/>
      <c r="AZ2" s="291"/>
      <c r="BA2" s="291"/>
      <c r="BB2" s="291"/>
      <c r="BC2" s="291"/>
      <c r="BD2" s="291"/>
      <c r="BE2" s="291"/>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254" t="s">
        <v>14</v>
      </c>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1"/>
      <c r="AQ5" s="21"/>
      <c r="AR5" s="19"/>
      <c r="BE5" s="251" t="s">
        <v>15</v>
      </c>
      <c r="BS5" s="16" t="s">
        <v>6</v>
      </c>
    </row>
    <row r="6" spans="1:74" s="1" customFormat="1" ht="36.950000000000003" customHeight="1">
      <c r="B6" s="20"/>
      <c r="C6" s="21"/>
      <c r="D6" s="27" t="s">
        <v>16</v>
      </c>
      <c r="E6" s="21"/>
      <c r="F6" s="21"/>
      <c r="G6" s="21"/>
      <c r="H6" s="21"/>
      <c r="I6" s="21"/>
      <c r="J6" s="21"/>
      <c r="K6" s="256" t="s">
        <v>17</v>
      </c>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1"/>
      <c r="AQ6" s="21"/>
      <c r="AR6" s="19"/>
      <c r="BE6" s="252"/>
      <c r="BS6" s="16" t="s">
        <v>6</v>
      </c>
    </row>
    <row r="7" spans="1:74" s="1" customFormat="1" ht="12" customHeight="1">
      <c r="B7" s="20"/>
      <c r="C7" s="21"/>
      <c r="D7" s="28"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52"/>
      <c r="BS7" s="16" t="s">
        <v>6</v>
      </c>
    </row>
    <row r="8" spans="1:74" s="1" customFormat="1" ht="12" customHeight="1">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30" t="s">
        <v>28</v>
      </c>
      <c r="AO8" s="21"/>
      <c r="AP8" s="21"/>
      <c r="AQ8" s="21"/>
      <c r="AR8" s="19"/>
      <c r="BE8" s="252"/>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52"/>
      <c r="BS9" s="16" t="s">
        <v>6</v>
      </c>
    </row>
    <row r="10" spans="1:74" s="1" customFormat="1" ht="12" customHeight="1">
      <c r="B10" s="20"/>
      <c r="C10" s="21"/>
      <c r="D10" s="28" t="s">
        <v>23</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24</v>
      </c>
      <c r="AL10" s="21"/>
      <c r="AM10" s="21"/>
      <c r="AN10" s="26" t="s">
        <v>1</v>
      </c>
      <c r="AO10" s="21"/>
      <c r="AP10" s="21"/>
      <c r="AQ10" s="21"/>
      <c r="AR10" s="19"/>
      <c r="BE10" s="252"/>
      <c r="BS10" s="16" t="s">
        <v>6</v>
      </c>
    </row>
    <row r="11" spans="1:74" s="1" customFormat="1" ht="18.399999999999999" customHeight="1">
      <c r="B11" s="20"/>
      <c r="C11" s="21"/>
      <c r="D11" s="21"/>
      <c r="E11" s="26" t="s">
        <v>25</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26</v>
      </c>
      <c r="AL11" s="21"/>
      <c r="AM11" s="21"/>
      <c r="AN11" s="26" t="s">
        <v>1</v>
      </c>
      <c r="AO11" s="21"/>
      <c r="AP11" s="21"/>
      <c r="AQ11" s="21"/>
      <c r="AR11" s="19"/>
      <c r="BE11" s="252"/>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52"/>
      <c r="BS12" s="16" t="s">
        <v>6</v>
      </c>
    </row>
    <row r="13" spans="1:74" s="1" customFormat="1" ht="12" customHeight="1">
      <c r="B13" s="20"/>
      <c r="C13" s="21"/>
      <c r="D13" s="28"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24</v>
      </c>
      <c r="AL13" s="21"/>
      <c r="AM13" s="21"/>
      <c r="AN13" s="30" t="s">
        <v>28</v>
      </c>
      <c r="AO13" s="21"/>
      <c r="AP13" s="21"/>
      <c r="AQ13" s="21"/>
      <c r="AR13" s="19"/>
      <c r="BE13" s="252"/>
      <c r="BS13" s="16" t="s">
        <v>6</v>
      </c>
    </row>
    <row r="14" spans="1:74" ht="12.75">
      <c r="B14" s="20"/>
      <c r="C14" s="21"/>
      <c r="D14" s="21"/>
      <c r="E14" s="257" t="s">
        <v>28</v>
      </c>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8" t="s">
        <v>26</v>
      </c>
      <c r="AL14" s="21"/>
      <c r="AM14" s="21"/>
      <c r="AN14" s="30" t="s">
        <v>28</v>
      </c>
      <c r="AO14" s="21"/>
      <c r="AP14" s="21"/>
      <c r="AQ14" s="21"/>
      <c r="AR14" s="19"/>
      <c r="BE14" s="252"/>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52"/>
      <c r="BS15" s="16" t="s">
        <v>4</v>
      </c>
    </row>
    <row r="16" spans="1:74" s="1" customFormat="1" ht="12" customHeight="1">
      <c r="B16" s="20"/>
      <c r="C16" s="21"/>
      <c r="D16" s="28"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24</v>
      </c>
      <c r="AL16" s="21"/>
      <c r="AM16" s="21"/>
      <c r="AN16" s="26" t="s">
        <v>1</v>
      </c>
      <c r="AO16" s="21"/>
      <c r="AP16" s="21"/>
      <c r="AQ16" s="21"/>
      <c r="AR16" s="19"/>
      <c r="BE16" s="252"/>
      <c r="BS16" s="16" t="s">
        <v>4</v>
      </c>
    </row>
    <row r="17" spans="1:71" s="1" customFormat="1" ht="18.399999999999999" customHeight="1">
      <c r="B17" s="20"/>
      <c r="C17" s="21"/>
      <c r="D17" s="21"/>
      <c r="E17" s="26" t="s">
        <v>30</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26</v>
      </c>
      <c r="AL17" s="21"/>
      <c r="AM17" s="21"/>
      <c r="AN17" s="26" t="s">
        <v>1</v>
      </c>
      <c r="AO17" s="21"/>
      <c r="AP17" s="21"/>
      <c r="AQ17" s="21"/>
      <c r="AR17" s="19"/>
      <c r="BE17" s="252"/>
      <c r="BS17" s="16" t="s">
        <v>31</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52"/>
      <c r="BS18" s="16" t="s">
        <v>6</v>
      </c>
    </row>
    <row r="19" spans="1:71" s="1" customFormat="1" ht="12" customHeight="1">
      <c r="B19" s="20"/>
      <c r="C19" s="21"/>
      <c r="D19" s="28"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24</v>
      </c>
      <c r="AL19" s="21"/>
      <c r="AM19" s="21"/>
      <c r="AN19" s="26" t="s">
        <v>33</v>
      </c>
      <c r="AO19" s="21"/>
      <c r="AP19" s="21"/>
      <c r="AQ19" s="21"/>
      <c r="AR19" s="19"/>
      <c r="BE19" s="252"/>
      <c r="BS19" s="16" t="s">
        <v>6</v>
      </c>
    </row>
    <row r="20" spans="1:71" s="1" customFormat="1" ht="18.399999999999999"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26</v>
      </c>
      <c r="AL20" s="21"/>
      <c r="AM20" s="21"/>
      <c r="AN20" s="26" t="s">
        <v>35</v>
      </c>
      <c r="AO20" s="21"/>
      <c r="AP20" s="21"/>
      <c r="AQ20" s="21"/>
      <c r="AR20" s="19"/>
      <c r="BE20" s="252"/>
      <c r="BS20" s="16" t="s">
        <v>4</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52"/>
    </row>
    <row r="22" spans="1:71" s="1" customFormat="1" ht="12" customHeight="1">
      <c r="B22" s="20"/>
      <c r="C22" s="21"/>
      <c r="D22" s="28"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52"/>
    </row>
    <row r="23" spans="1:71" s="1" customFormat="1" ht="16.5" customHeight="1">
      <c r="B23" s="20"/>
      <c r="C23" s="21"/>
      <c r="D23" s="21"/>
      <c r="E23" s="259" t="s">
        <v>1</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1"/>
      <c r="AP23" s="21"/>
      <c r="AQ23" s="21"/>
      <c r="AR23" s="19"/>
      <c r="BE23" s="252"/>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52"/>
    </row>
    <row r="25" spans="1:71" s="1" customFormat="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52"/>
    </row>
    <row r="26" spans="1:71" s="2" customFormat="1" ht="25.9" customHeight="1">
      <c r="A26" s="33"/>
      <c r="B26" s="34"/>
      <c r="C26" s="35"/>
      <c r="D26" s="36" t="s">
        <v>37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60">
        <f>ROUND(AG94,2)</f>
        <v>0</v>
      </c>
      <c r="AL26" s="261"/>
      <c r="AM26" s="261"/>
      <c r="AN26" s="261"/>
      <c r="AO26" s="261"/>
      <c r="AP26" s="35"/>
      <c r="AQ26" s="35"/>
      <c r="AR26" s="38"/>
      <c r="BE26" s="252"/>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52"/>
    </row>
    <row r="28" spans="1:71" s="2" customFormat="1" ht="12.75">
      <c r="A28" s="33"/>
      <c r="B28" s="34"/>
      <c r="C28" s="35"/>
      <c r="D28" s="35"/>
      <c r="E28" s="35"/>
      <c r="F28" s="35"/>
      <c r="G28" s="35"/>
      <c r="H28" s="35"/>
      <c r="I28" s="35"/>
      <c r="J28" s="35"/>
      <c r="K28" s="35"/>
      <c r="L28" s="262" t="s">
        <v>38</v>
      </c>
      <c r="M28" s="262"/>
      <c r="N28" s="262"/>
      <c r="O28" s="262"/>
      <c r="P28" s="262"/>
      <c r="Q28" s="35"/>
      <c r="R28" s="35"/>
      <c r="S28" s="35"/>
      <c r="T28" s="35"/>
      <c r="U28" s="35"/>
      <c r="V28" s="35"/>
      <c r="W28" s="262" t="s">
        <v>39</v>
      </c>
      <c r="X28" s="262"/>
      <c r="Y28" s="262"/>
      <c r="Z28" s="262"/>
      <c r="AA28" s="262"/>
      <c r="AB28" s="262"/>
      <c r="AC28" s="262"/>
      <c r="AD28" s="262"/>
      <c r="AE28" s="262"/>
      <c r="AF28" s="35"/>
      <c r="AG28" s="35"/>
      <c r="AH28" s="35"/>
      <c r="AI28" s="35"/>
      <c r="AJ28" s="35"/>
      <c r="AK28" s="262" t="s">
        <v>40</v>
      </c>
      <c r="AL28" s="262"/>
      <c r="AM28" s="262"/>
      <c r="AN28" s="262"/>
      <c r="AO28" s="262"/>
      <c r="AP28" s="35"/>
      <c r="AQ28" s="35"/>
      <c r="AR28" s="38"/>
      <c r="BE28" s="252"/>
    </row>
    <row r="29" spans="1:71" s="3" customFormat="1" ht="14.45" customHeight="1">
      <c r="B29" s="39"/>
      <c r="C29" s="40"/>
      <c r="D29" s="28" t="s">
        <v>41</v>
      </c>
      <c r="E29" s="40"/>
      <c r="F29" s="28" t="s">
        <v>42</v>
      </c>
      <c r="G29" s="40"/>
      <c r="H29" s="40"/>
      <c r="I29" s="40"/>
      <c r="J29" s="40"/>
      <c r="K29" s="40"/>
      <c r="L29" s="265">
        <v>0.21</v>
      </c>
      <c r="M29" s="264"/>
      <c r="N29" s="264"/>
      <c r="O29" s="264"/>
      <c r="P29" s="264"/>
      <c r="Q29" s="40"/>
      <c r="R29" s="40"/>
      <c r="S29" s="40"/>
      <c r="T29" s="40"/>
      <c r="U29" s="40"/>
      <c r="V29" s="40"/>
      <c r="W29" s="263">
        <f>ROUND(AZ94, 2)</f>
        <v>0</v>
      </c>
      <c r="X29" s="264"/>
      <c r="Y29" s="264"/>
      <c r="Z29" s="264"/>
      <c r="AA29" s="264"/>
      <c r="AB29" s="264"/>
      <c r="AC29" s="264"/>
      <c r="AD29" s="264"/>
      <c r="AE29" s="264"/>
      <c r="AF29" s="40"/>
      <c r="AG29" s="40"/>
      <c r="AH29" s="40"/>
      <c r="AI29" s="40"/>
      <c r="AJ29" s="40"/>
      <c r="AK29" s="263">
        <f>ROUND(AV94, 2)</f>
        <v>0</v>
      </c>
      <c r="AL29" s="264"/>
      <c r="AM29" s="264"/>
      <c r="AN29" s="264"/>
      <c r="AO29" s="264"/>
      <c r="AP29" s="40"/>
      <c r="AQ29" s="40"/>
      <c r="AR29" s="41"/>
      <c r="BE29" s="253"/>
    </row>
    <row r="30" spans="1:71" s="3" customFormat="1" ht="14.45" customHeight="1">
      <c r="B30" s="39"/>
      <c r="C30" s="40"/>
      <c r="D30" s="40"/>
      <c r="E30" s="40"/>
      <c r="F30" s="28" t="s">
        <v>43</v>
      </c>
      <c r="G30" s="40"/>
      <c r="H30" s="40"/>
      <c r="I30" s="40"/>
      <c r="J30" s="40"/>
      <c r="K30" s="40"/>
      <c r="L30" s="265">
        <v>0.15</v>
      </c>
      <c r="M30" s="264"/>
      <c r="N30" s="264"/>
      <c r="O30" s="264"/>
      <c r="P30" s="264"/>
      <c r="Q30" s="40"/>
      <c r="R30" s="40"/>
      <c r="S30" s="40"/>
      <c r="T30" s="40"/>
      <c r="U30" s="40"/>
      <c r="V30" s="40"/>
      <c r="W30" s="263">
        <f>ROUND(BA94, 2)</f>
        <v>0</v>
      </c>
      <c r="X30" s="264"/>
      <c r="Y30" s="264"/>
      <c r="Z30" s="264"/>
      <c r="AA30" s="264"/>
      <c r="AB30" s="264"/>
      <c r="AC30" s="264"/>
      <c r="AD30" s="264"/>
      <c r="AE30" s="264"/>
      <c r="AF30" s="40"/>
      <c r="AG30" s="40"/>
      <c r="AH30" s="40"/>
      <c r="AI30" s="40"/>
      <c r="AJ30" s="40"/>
      <c r="AK30" s="263">
        <f>ROUND(AW94, 2)</f>
        <v>0</v>
      </c>
      <c r="AL30" s="264"/>
      <c r="AM30" s="264"/>
      <c r="AN30" s="264"/>
      <c r="AO30" s="264"/>
      <c r="AP30" s="40"/>
      <c r="AQ30" s="40"/>
      <c r="AR30" s="41"/>
      <c r="BE30" s="253"/>
    </row>
    <row r="31" spans="1:71" s="3" customFormat="1" ht="14.45" hidden="1" customHeight="1">
      <c r="B31" s="39"/>
      <c r="C31" s="40"/>
      <c r="D31" s="40"/>
      <c r="E31" s="40"/>
      <c r="F31" s="28" t="s">
        <v>44</v>
      </c>
      <c r="G31" s="40"/>
      <c r="H31" s="40"/>
      <c r="I31" s="40"/>
      <c r="J31" s="40"/>
      <c r="K31" s="40"/>
      <c r="L31" s="265">
        <v>0.21</v>
      </c>
      <c r="M31" s="264"/>
      <c r="N31" s="264"/>
      <c r="O31" s="264"/>
      <c r="P31" s="264"/>
      <c r="Q31" s="40"/>
      <c r="R31" s="40"/>
      <c r="S31" s="40"/>
      <c r="T31" s="40"/>
      <c r="U31" s="40"/>
      <c r="V31" s="40"/>
      <c r="W31" s="263">
        <f>ROUND(BB94, 2)</f>
        <v>0</v>
      </c>
      <c r="X31" s="264"/>
      <c r="Y31" s="264"/>
      <c r="Z31" s="264"/>
      <c r="AA31" s="264"/>
      <c r="AB31" s="264"/>
      <c r="AC31" s="264"/>
      <c r="AD31" s="264"/>
      <c r="AE31" s="264"/>
      <c r="AF31" s="40"/>
      <c r="AG31" s="40"/>
      <c r="AH31" s="40"/>
      <c r="AI31" s="40"/>
      <c r="AJ31" s="40"/>
      <c r="AK31" s="263">
        <v>0</v>
      </c>
      <c r="AL31" s="264"/>
      <c r="AM31" s="264"/>
      <c r="AN31" s="264"/>
      <c r="AO31" s="264"/>
      <c r="AP31" s="40"/>
      <c r="AQ31" s="40"/>
      <c r="AR31" s="41"/>
      <c r="BE31" s="253"/>
    </row>
    <row r="32" spans="1:71" s="3" customFormat="1" ht="14.45" hidden="1" customHeight="1">
      <c r="B32" s="39"/>
      <c r="C32" s="40"/>
      <c r="D32" s="40"/>
      <c r="E32" s="40"/>
      <c r="F32" s="28" t="s">
        <v>45</v>
      </c>
      <c r="G32" s="40"/>
      <c r="H32" s="40"/>
      <c r="I32" s="40"/>
      <c r="J32" s="40"/>
      <c r="K32" s="40"/>
      <c r="L32" s="265">
        <v>0.15</v>
      </c>
      <c r="M32" s="264"/>
      <c r="N32" s="264"/>
      <c r="O32" s="264"/>
      <c r="P32" s="264"/>
      <c r="Q32" s="40"/>
      <c r="R32" s="40"/>
      <c r="S32" s="40"/>
      <c r="T32" s="40"/>
      <c r="U32" s="40"/>
      <c r="V32" s="40"/>
      <c r="W32" s="263">
        <f>ROUND(BC94, 2)</f>
        <v>0</v>
      </c>
      <c r="X32" s="264"/>
      <c r="Y32" s="264"/>
      <c r="Z32" s="264"/>
      <c r="AA32" s="264"/>
      <c r="AB32" s="264"/>
      <c r="AC32" s="264"/>
      <c r="AD32" s="264"/>
      <c r="AE32" s="264"/>
      <c r="AF32" s="40"/>
      <c r="AG32" s="40"/>
      <c r="AH32" s="40"/>
      <c r="AI32" s="40"/>
      <c r="AJ32" s="40"/>
      <c r="AK32" s="263">
        <v>0</v>
      </c>
      <c r="AL32" s="264"/>
      <c r="AM32" s="264"/>
      <c r="AN32" s="264"/>
      <c r="AO32" s="264"/>
      <c r="AP32" s="40"/>
      <c r="AQ32" s="40"/>
      <c r="AR32" s="41"/>
      <c r="BE32" s="253"/>
    </row>
    <row r="33" spans="1:57" s="3" customFormat="1" ht="14.45" hidden="1" customHeight="1">
      <c r="B33" s="39"/>
      <c r="C33" s="40"/>
      <c r="D33" s="40"/>
      <c r="E33" s="40"/>
      <c r="F33" s="28" t="s">
        <v>46</v>
      </c>
      <c r="G33" s="40"/>
      <c r="H33" s="40"/>
      <c r="I33" s="40"/>
      <c r="J33" s="40"/>
      <c r="K33" s="40"/>
      <c r="L33" s="265">
        <v>0</v>
      </c>
      <c r="M33" s="264"/>
      <c r="N33" s="264"/>
      <c r="O33" s="264"/>
      <c r="P33" s="264"/>
      <c r="Q33" s="40"/>
      <c r="R33" s="40"/>
      <c r="S33" s="40"/>
      <c r="T33" s="40"/>
      <c r="U33" s="40"/>
      <c r="V33" s="40"/>
      <c r="W33" s="263">
        <f>ROUND(BD94, 2)</f>
        <v>0</v>
      </c>
      <c r="X33" s="264"/>
      <c r="Y33" s="264"/>
      <c r="Z33" s="264"/>
      <c r="AA33" s="264"/>
      <c r="AB33" s="264"/>
      <c r="AC33" s="264"/>
      <c r="AD33" s="264"/>
      <c r="AE33" s="264"/>
      <c r="AF33" s="40"/>
      <c r="AG33" s="40"/>
      <c r="AH33" s="40"/>
      <c r="AI33" s="40"/>
      <c r="AJ33" s="40"/>
      <c r="AK33" s="263">
        <v>0</v>
      </c>
      <c r="AL33" s="264"/>
      <c r="AM33" s="264"/>
      <c r="AN33" s="264"/>
      <c r="AO33" s="264"/>
      <c r="AP33" s="40"/>
      <c r="AQ33" s="40"/>
      <c r="AR33" s="41"/>
      <c r="BE33" s="253"/>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252"/>
    </row>
    <row r="35" spans="1:57" s="2" customFormat="1" ht="25.9" customHeight="1">
      <c r="A35" s="33"/>
      <c r="B35" s="34"/>
      <c r="C35" s="42"/>
      <c r="D35" s="43" t="s">
        <v>47</v>
      </c>
      <c r="E35" s="44"/>
      <c r="F35" s="44"/>
      <c r="G35" s="44"/>
      <c r="H35" s="44"/>
      <c r="I35" s="44"/>
      <c r="J35" s="44"/>
      <c r="K35" s="44"/>
      <c r="L35" s="44"/>
      <c r="M35" s="44"/>
      <c r="N35" s="44"/>
      <c r="O35" s="44"/>
      <c r="P35" s="44"/>
      <c r="Q35" s="44"/>
      <c r="R35" s="44"/>
      <c r="S35" s="44"/>
      <c r="T35" s="45" t="s">
        <v>48</v>
      </c>
      <c r="U35" s="44"/>
      <c r="V35" s="44"/>
      <c r="W35" s="44"/>
      <c r="X35" s="266" t="s">
        <v>49</v>
      </c>
      <c r="Y35" s="267"/>
      <c r="Z35" s="267"/>
      <c r="AA35" s="267"/>
      <c r="AB35" s="267"/>
      <c r="AC35" s="44"/>
      <c r="AD35" s="44"/>
      <c r="AE35" s="44"/>
      <c r="AF35" s="44"/>
      <c r="AG35" s="44"/>
      <c r="AH35" s="44"/>
      <c r="AI35" s="44"/>
      <c r="AJ35" s="44"/>
      <c r="AK35" s="268">
        <f>SUM(AK26:AK33)</f>
        <v>0</v>
      </c>
      <c r="AL35" s="267"/>
      <c r="AM35" s="267"/>
      <c r="AN35" s="267"/>
      <c r="AO35" s="269"/>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14.45" customHeight="1">
      <c r="A37" s="3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8"/>
      <c r="BE37" s="33"/>
    </row>
    <row r="38" spans="1:57" s="1" customFormat="1" ht="14.45"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1:57" s="1" customFormat="1" ht="14.45"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1:57" s="1" customFormat="1" ht="14.45"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1:57" s="1" customFormat="1" ht="14.45"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1:57" s="1" customFormat="1" ht="14.45"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1:57" s="1" customFormat="1" ht="14.45"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1:57" s="1" customFormat="1" ht="14.4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1:57" s="1" customFormat="1" ht="14.4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1:57" s="1" customFormat="1" ht="14.45"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1:57" s="1" customFormat="1" ht="14.45"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1:57" s="1" customFormat="1" ht="14.4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1:57" s="2" customFormat="1" ht="14.45" customHeight="1">
      <c r="B49" s="46"/>
      <c r="C49" s="47"/>
      <c r="D49" s="48" t="s">
        <v>50</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8" t="s">
        <v>51</v>
      </c>
      <c r="AI49" s="49"/>
      <c r="AJ49" s="49"/>
      <c r="AK49" s="49"/>
      <c r="AL49" s="49"/>
      <c r="AM49" s="49"/>
      <c r="AN49" s="49"/>
      <c r="AO49" s="49"/>
      <c r="AP49" s="47"/>
      <c r="AQ49" s="47"/>
      <c r="AR49" s="50"/>
    </row>
    <row r="50" spans="1:57" ht="11.25">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1:57" ht="11.25">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1:57" ht="11.25">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1:57" ht="11.25">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1:57" ht="11.25">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1:57" ht="11.2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1:57" ht="11.25">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1:57" ht="11.25">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1:57" ht="11.25">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1:57" ht="11.25">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1:57" s="2" customFormat="1" ht="12.75">
      <c r="A60" s="33"/>
      <c r="B60" s="34"/>
      <c r="C60" s="35"/>
      <c r="D60" s="51" t="s">
        <v>52</v>
      </c>
      <c r="E60" s="37"/>
      <c r="F60" s="37"/>
      <c r="G60" s="37"/>
      <c r="H60" s="37"/>
      <c r="I60" s="37"/>
      <c r="J60" s="37"/>
      <c r="K60" s="37"/>
      <c r="L60" s="37"/>
      <c r="M60" s="37"/>
      <c r="N60" s="37"/>
      <c r="O60" s="37"/>
      <c r="P60" s="37"/>
      <c r="Q60" s="37"/>
      <c r="R60" s="37"/>
      <c r="S60" s="37"/>
      <c r="T60" s="37"/>
      <c r="U60" s="37"/>
      <c r="V60" s="51" t="s">
        <v>53</v>
      </c>
      <c r="W60" s="37"/>
      <c r="X60" s="37"/>
      <c r="Y60" s="37"/>
      <c r="Z60" s="37"/>
      <c r="AA60" s="37"/>
      <c r="AB60" s="37"/>
      <c r="AC60" s="37"/>
      <c r="AD60" s="37"/>
      <c r="AE60" s="37"/>
      <c r="AF60" s="37"/>
      <c r="AG60" s="37"/>
      <c r="AH60" s="51" t="s">
        <v>52</v>
      </c>
      <c r="AI60" s="37"/>
      <c r="AJ60" s="37"/>
      <c r="AK60" s="37"/>
      <c r="AL60" s="37"/>
      <c r="AM60" s="51" t="s">
        <v>53</v>
      </c>
      <c r="AN60" s="37"/>
      <c r="AO60" s="37"/>
      <c r="AP60" s="35"/>
      <c r="AQ60" s="35"/>
      <c r="AR60" s="38"/>
      <c r="BE60" s="33"/>
    </row>
    <row r="61" spans="1:57" ht="11.25">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1:57" ht="11.2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1:57" ht="11.2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1:57" s="2" customFormat="1" ht="12.75">
      <c r="A64" s="33"/>
      <c r="B64" s="34"/>
      <c r="C64" s="35"/>
      <c r="D64" s="48" t="s">
        <v>54</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48" t="s">
        <v>55</v>
      </c>
      <c r="AI64" s="52"/>
      <c r="AJ64" s="52"/>
      <c r="AK64" s="52"/>
      <c r="AL64" s="52"/>
      <c r="AM64" s="52"/>
      <c r="AN64" s="52"/>
      <c r="AO64" s="52"/>
      <c r="AP64" s="35"/>
      <c r="AQ64" s="35"/>
      <c r="AR64" s="38"/>
      <c r="BE64" s="33"/>
    </row>
    <row r="65" spans="1:57" ht="11.2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1:57" ht="11.25">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1:57" ht="11.2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1:57" ht="11.25">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1:57" ht="11.25">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1:57" ht="11.25">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1:57" ht="11.25">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1:57" ht="11.25">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1:57" ht="11.25">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1:57" ht="11.25">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1:57" s="2" customFormat="1" ht="12.75">
      <c r="A75" s="33"/>
      <c r="B75" s="34"/>
      <c r="C75" s="35"/>
      <c r="D75" s="51" t="s">
        <v>52</v>
      </c>
      <c r="E75" s="37"/>
      <c r="F75" s="37"/>
      <c r="G75" s="37"/>
      <c r="H75" s="37"/>
      <c r="I75" s="37"/>
      <c r="J75" s="37"/>
      <c r="K75" s="37"/>
      <c r="L75" s="37"/>
      <c r="M75" s="37"/>
      <c r="N75" s="37"/>
      <c r="O75" s="37"/>
      <c r="P75" s="37"/>
      <c r="Q75" s="37"/>
      <c r="R75" s="37"/>
      <c r="S75" s="37"/>
      <c r="T75" s="37"/>
      <c r="U75" s="37"/>
      <c r="V75" s="51" t="s">
        <v>53</v>
      </c>
      <c r="W75" s="37"/>
      <c r="X75" s="37"/>
      <c r="Y75" s="37"/>
      <c r="Z75" s="37"/>
      <c r="AA75" s="37"/>
      <c r="AB75" s="37"/>
      <c r="AC75" s="37"/>
      <c r="AD75" s="37"/>
      <c r="AE75" s="37"/>
      <c r="AF75" s="37"/>
      <c r="AG75" s="37"/>
      <c r="AH75" s="51" t="s">
        <v>52</v>
      </c>
      <c r="AI75" s="37"/>
      <c r="AJ75" s="37"/>
      <c r="AK75" s="37"/>
      <c r="AL75" s="37"/>
      <c r="AM75" s="51" t="s">
        <v>53</v>
      </c>
      <c r="AN75" s="37"/>
      <c r="AO75" s="37"/>
      <c r="AP75" s="35"/>
      <c r="AQ75" s="35"/>
      <c r="AR75" s="38"/>
      <c r="BE75" s="33"/>
    </row>
    <row r="76" spans="1:57" s="2" customFormat="1" ht="11.25">
      <c r="A76" s="33"/>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8"/>
      <c r="BE76" s="33"/>
    </row>
    <row r="77" spans="1:57" s="2" customFormat="1" ht="6.95" customHeight="1">
      <c r="A77" s="3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38"/>
      <c r="BE77" s="33"/>
    </row>
    <row r="81" spans="1:90" s="2" customFormat="1" ht="6.95" customHeight="1">
      <c r="A81" s="33"/>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38"/>
      <c r="BE81" s="33"/>
    </row>
    <row r="82" spans="1:90" s="2" customFormat="1" ht="24.95" customHeight="1">
      <c r="A82" s="33"/>
      <c r="B82" s="34"/>
      <c r="C82" s="22" t="s">
        <v>56</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8"/>
      <c r="BE82" s="33"/>
    </row>
    <row r="83" spans="1:90" s="2" customFormat="1" ht="6.95" customHeight="1">
      <c r="A83" s="33"/>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c r="BE83" s="33"/>
    </row>
    <row r="84" spans="1:90" s="4" customFormat="1" ht="12" customHeight="1">
      <c r="B84" s="57"/>
      <c r="C84" s="28" t="s">
        <v>13</v>
      </c>
      <c r="D84" s="58"/>
      <c r="E84" s="58"/>
      <c r="F84" s="58"/>
      <c r="G84" s="58"/>
      <c r="H84" s="58"/>
      <c r="I84" s="58"/>
      <c r="J84" s="58"/>
      <c r="K84" s="58"/>
      <c r="L84" s="58" t="str">
        <f>K5</f>
        <v>20200213</v>
      </c>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9"/>
    </row>
    <row r="85" spans="1:90" s="5" customFormat="1" ht="36.950000000000003" customHeight="1">
      <c r="B85" s="60"/>
      <c r="C85" s="61" t="s">
        <v>16</v>
      </c>
      <c r="D85" s="62"/>
      <c r="E85" s="62"/>
      <c r="F85" s="62"/>
      <c r="G85" s="62"/>
      <c r="H85" s="62"/>
      <c r="I85" s="62"/>
      <c r="J85" s="62"/>
      <c r="K85" s="62"/>
      <c r="L85" s="270" t="str">
        <f>K6</f>
        <v>Obnova mostu M-01 Nalžovice</v>
      </c>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62"/>
      <c r="AQ85" s="62"/>
      <c r="AR85" s="63"/>
    </row>
    <row r="86" spans="1:90" s="2" customFormat="1" ht="6.95" customHeight="1">
      <c r="A86" s="33"/>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8"/>
      <c r="BE86" s="33"/>
    </row>
    <row r="87" spans="1:90" s="2" customFormat="1" ht="12" customHeight="1">
      <c r="A87" s="33"/>
      <c r="B87" s="34"/>
      <c r="C87" s="28" t="s">
        <v>20</v>
      </c>
      <c r="D87" s="35"/>
      <c r="E87" s="35"/>
      <c r="F87" s="35"/>
      <c r="G87" s="35"/>
      <c r="H87" s="35"/>
      <c r="I87" s="35"/>
      <c r="J87" s="35"/>
      <c r="K87" s="35"/>
      <c r="L87" s="64" t="str">
        <f>IF(K8="","",K8)</f>
        <v>Nalžovice</v>
      </c>
      <c r="M87" s="35"/>
      <c r="N87" s="35"/>
      <c r="O87" s="35"/>
      <c r="P87" s="35"/>
      <c r="Q87" s="35"/>
      <c r="R87" s="35"/>
      <c r="S87" s="35"/>
      <c r="T87" s="35"/>
      <c r="U87" s="35"/>
      <c r="V87" s="35"/>
      <c r="W87" s="35"/>
      <c r="X87" s="35"/>
      <c r="Y87" s="35"/>
      <c r="Z87" s="35"/>
      <c r="AA87" s="35"/>
      <c r="AB87" s="35"/>
      <c r="AC87" s="35"/>
      <c r="AD87" s="35"/>
      <c r="AE87" s="35"/>
      <c r="AF87" s="35"/>
      <c r="AG87" s="35"/>
      <c r="AH87" s="35"/>
      <c r="AI87" s="28" t="s">
        <v>22</v>
      </c>
      <c r="AJ87" s="35"/>
      <c r="AK87" s="35"/>
      <c r="AL87" s="35"/>
      <c r="AM87" s="272" t="str">
        <f>IF(AN8= "","",AN8)</f>
        <v>Vyplň údaj</v>
      </c>
      <c r="AN87" s="272"/>
      <c r="AO87" s="35"/>
      <c r="AP87" s="35"/>
      <c r="AQ87" s="35"/>
      <c r="AR87" s="38"/>
      <c r="BE87" s="33"/>
    </row>
    <row r="88" spans="1:90" s="2" customFormat="1" ht="6.95" customHeight="1">
      <c r="A88" s="33"/>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8"/>
      <c r="BE88" s="33"/>
    </row>
    <row r="89" spans="1:90" s="2" customFormat="1" ht="15.2" customHeight="1">
      <c r="A89" s="33"/>
      <c r="B89" s="34"/>
      <c r="C89" s="28" t="s">
        <v>23</v>
      </c>
      <c r="D89" s="35"/>
      <c r="E89" s="35"/>
      <c r="F89" s="35"/>
      <c r="G89" s="35"/>
      <c r="H89" s="35"/>
      <c r="I89" s="35"/>
      <c r="J89" s="35"/>
      <c r="K89" s="35"/>
      <c r="L89" s="58" t="str">
        <f>IF(E11= "","",E11)</f>
        <v>obec Nalžovice</v>
      </c>
      <c r="M89" s="35"/>
      <c r="N89" s="35"/>
      <c r="O89" s="35"/>
      <c r="P89" s="35"/>
      <c r="Q89" s="35"/>
      <c r="R89" s="35"/>
      <c r="S89" s="35"/>
      <c r="T89" s="35"/>
      <c r="U89" s="35"/>
      <c r="V89" s="35"/>
      <c r="W89" s="35"/>
      <c r="X89" s="35"/>
      <c r="Y89" s="35"/>
      <c r="Z89" s="35"/>
      <c r="AA89" s="35"/>
      <c r="AB89" s="35"/>
      <c r="AC89" s="35"/>
      <c r="AD89" s="35"/>
      <c r="AE89" s="35"/>
      <c r="AF89" s="35"/>
      <c r="AG89" s="35"/>
      <c r="AH89" s="35"/>
      <c r="AI89" s="28" t="s">
        <v>29</v>
      </c>
      <c r="AJ89" s="35"/>
      <c r="AK89" s="35"/>
      <c r="AL89" s="35"/>
      <c r="AM89" s="273" t="str">
        <f>IF(E17="","",E17)</f>
        <v>KH mosty</v>
      </c>
      <c r="AN89" s="274"/>
      <c r="AO89" s="274"/>
      <c r="AP89" s="274"/>
      <c r="AQ89" s="35"/>
      <c r="AR89" s="38"/>
      <c r="AS89" s="275" t="s">
        <v>57</v>
      </c>
      <c r="AT89" s="276"/>
      <c r="AU89" s="66"/>
      <c r="AV89" s="66"/>
      <c r="AW89" s="66"/>
      <c r="AX89" s="66"/>
      <c r="AY89" s="66"/>
      <c r="AZ89" s="66"/>
      <c r="BA89" s="66"/>
      <c r="BB89" s="66"/>
      <c r="BC89" s="66"/>
      <c r="BD89" s="67"/>
      <c r="BE89" s="33"/>
    </row>
    <row r="90" spans="1:90" s="2" customFormat="1" ht="15.2" customHeight="1">
      <c r="A90" s="33"/>
      <c r="B90" s="34"/>
      <c r="C90" s="28" t="s">
        <v>27</v>
      </c>
      <c r="D90" s="35"/>
      <c r="E90" s="35"/>
      <c r="F90" s="35"/>
      <c r="G90" s="35"/>
      <c r="H90" s="35"/>
      <c r="I90" s="35"/>
      <c r="J90" s="35"/>
      <c r="K90" s="35"/>
      <c r="L90" s="58"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32</v>
      </c>
      <c r="AJ90" s="35"/>
      <c r="AK90" s="35"/>
      <c r="AL90" s="35"/>
      <c r="AM90" s="273" t="str">
        <f>IF(E20="","",E20)</f>
        <v>TMI Building s.r.o.</v>
      </c>
      <c r="AN90" s="274"/>
      <c r="AO90" s="274"/>
      <c r="AP90" s="274"/>
      <c r="AQ90" s="35"/>
      <c r="AR90" s="38"/>
      <c r="AS90" s="277"/>
      <c r="AT90" s="278"/>
      <c r="AU90" s="68"/>
      <c r="AV90" s="68"/>
      <c r="AW90" s="68"/>
      <c r="AX90" s="68"/>
      <c r="AY90" s="68"/>
      <c r="AZ90" s="68"/>
      <c r="BA90" s="68"/>
      <c r="BB90" s="68"/>
      <c r="BC90" s="68"/>
      <c r="BD90" s="69"/>
      <c r="BE90" s="33"/>
    </row>
    <row r="91" spans="1:90" s="2" customFormat="1" ht="10.9" customHeight="1">
      <c r="A91" s="33"/>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8"/>
      <c r="AS91" s="279"/>
      <c r="AT91" s="280"/>
      <c r="AU91" s="70"/>
      <c r="AV91" s="70"/>
      <c r="AW91" s="70"/>
      <c r="AX91" s="70"/>
      <c r="AY91" s="70"/>
      <c r="AZ91" s="70"/>
      <c r="BA91" s="70"/>
      <c r="BB91" s="70"/>
      <c r="BC91" s="70"/>
      <c r="BD91" s="71"/>
      <c r="BE91" s="33"/>
    </row>
    <row r="92" spans="1:90" s="2" customFormat="1" ht="29.25" customHeight="1">
      <c r="A92" s="33"/>
      <c r="B92" s="34"/>
      <c r="C92" s="281" t="s">
        <v>58</v>
      </c>
      <c r="D92" s="282"/>
      <c r="E92" s="282"/>
      <c r="F92" s="282"/>
      <c r="G92" s="282"/>
      <c r="H92" s="72"/>
      <c r="I92" s="283" t="s">
        <v>59</v>
      </c>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4" t="s">
        <v>60</v>
      </c>
      <c r="AH92" s="282"/>
      <c r="AI92" s="282"/>
      <c r="AJ92" s="282"/>
      <c r="AK92" s="282"/>
      <c r="AL92" s="282"/>
      <c r="AM92" s="282"/>
      <c r="AN92" s="283" t="s">
        <v>61</v>
      </c>
      <c r="AO92" s="282"/>
      <c r="AP92" s="285"/>
      <c r="AQ92" s="73" t="s">
        <v>62</v>
      </c>
      <c r="AR92" s="38"/>
      <c r="AS92" s="74" t="s">
        <v>63</v>
      </c>
      <c r="AT92" s="75" t="s">
        <v>64</v>
      </c>
      <c r="AU92" s="75" t="s">
        <v>65</v>
      </c>
      <c r="AV92" s="75" t="s">
        <v>66</v>
      </c>
      <c r="AW92" s="75" t="s">
        <v>67</v>
      </c>
      <c r="AX92" s="75" t="s">
        <v>68</v>
      </c>
      <c r="AY92" s="75" t="s">
        <v>69</v>
      </c>
      <c r="AZ92" s="75" t="s">
        <v>70</v>
      </c>
      <c r="BA92" s="75" t="s">
        <v>71</v>
      </c>
      <c r="BB92" s="75" t="s">
        <v>72</v>
      </c>
      <c r="BC92" s="75" t="s">
        <v>73</v>
      </c>
      <c r="BD92" s="76" t="s">
        <v>74</v>
      </c>
      <c r="BE92" s="33"/>
    </row>
    <row r="93" spans="1:90" s="2" customFormat="1" ht="10.9" customHeight="1">
      <c r="A93" s="33"/>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8"/>
      <c r="AS93" s="77"/>
      <c r="AT93" s="78"/>
      <c r="AU93" s="78"/>
      <c r="AV93" s="78"/>
      <c r="AW93" s="78"/>
      <c r="AX93" s="78"/>
      <c r="AY93" s="78"/>
      <c r="AZ93" s="78"/>
      <c r="BA93" s="78"/>
      <c r="BB93" s="78"/>
      <c r="BC93" s="78"/>
      <c r="BD93" s="79"/>
      <c r="BE93" s="33"/>
    </row>
    <row r="94" spans="1:90" s="6" customFormat="1" ht="32.450000000000003" customHeight="1">
      <c r="B94" s="80"/>
      <c r="C94" s="81" t="s">
        <v>75</v>
      </c>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289">
        <f>ROUND(AG95,2)</f>
        <v>0</v>
      </c>
      <c r="AH94" s="289"/>
      <c r="AI94" s="289"/>
      <c r="AJ94" s="289"/>
      <c r="AK94" s="289"/>
      <c r="AL94" s="289"/>
      <c r="AM94" s="289"/>
      <c r="AN94" s="290">
        <f>SUM(AG94,AT94)</f>
        <v>0</v>
      </c>
      <c r="AO94" s="290"/>
      <c r="AP94" s="290"/>
      <c r="AQ94" s="84" t="s">
        <v>1</v>
      </c>
      <c r="AR94" s="85"/>
      <c r="AS94" s="86">
        <f>ROUND(AS95,2)</f>
        <v>0</v>
      </c>
      <c r="AT94" s="87">
        <f>ROUND(SUM(AV94:AW94),2)</f>
        <v>0</v>
      </c>
      <c r="AU94" s="88">
        <f>ROUND(AU95,5)</f>
        <v>0</v>
      </c>
      <c r="AV94" s="87">
        <f>ROUND(AZ94*L29,2)</f>
        <v>0</v>
      </c>
      <c r="AW94" s="87">
        <f>ROUND(BA94*L30,2)</f>
        <v>0</v>
      </c>
      <c r="AX94" s="87">
        <f>ROUND(BB94*L29,2)</f>
        <v>0</v>
      </c>
      <c r="AY94" s="87">
        <f>ROUND(BC94*L30,2)</f>
        <v>0</v>
      </c>
      <c r="AZ94" s="87">
        <f>ROUND(AZ95,2)</f>
        <v>0</v>
      </c>
      <c r="BA94" s="87">
        <f>ROUND(BA95,2)</f>
        <v>0</v>
      </c>
      <c r="BB94" s="87">
        <f>ROUND(BB95,2)</f>
        <v>0</v>
      </c>
      <c r="BC94" s="87">
        <f>ROUND(BC95,2)</f>
        <v>0</v>
      </c>
      <c r="BD94" s="89">
        <f>ROUND(BD95,2)</f>
        <v>0</v>
      </c>
      <c r="BS94" s="90" t="s">
        <v>76</v>
      </c>
      <c r="BT94" s="90" t="s">
        <v>77</v>
      </c>
      <c r="BV94" s="90" t="s">
        <v>78</v>
      </c>
      <c r="BW94" s="90" t="s">
        <v>5</v>
      </c>
      <c r="BX94" s="90" t="s">
        <v>79</v>
      </c>
      <c r="CL94" s="90" t="s">
        <v>1</v>
      </c>
    </row>
    <row r="95" spans="1:90" s="7" customFormat="1" ht="24.75" customHeight="1">
      <c r="A95" s="91" t="s">
        <v>80</v>
      </c>
      <c r="B95" s="92"/>
      <c r="C95" s="93"/>
      <c r="D95" s="288" t="s">
        <v>14</v>
      </c>
      <c r="E95" s="288"/>
      <c r="F95" s="288"/>
      <c r="G95" s="288"/>
      <c r="H95" s="288"/>
      <c r="I95" s="94"/>
      <c r="J95" s="288" t="s">
        <v>17</v>
      </c>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6">
        <f>'20200213 - Obnova mostu M...'!J28</f>
        <v>0</v>
      </c>
      <c r="AH95" s="287"/>
      <c r="AI95" s="287"/>
      <c r="AJ95" s="287"/>
      <c r="AK95" s="287"/>
      <c r="AL95" s="287"/>
      <c r="AM95" s="287"/>
      <c r="AN95" s="286">
        <f>SUM(AG95,AT95)</f>
        <v>0</v>
      </c>
      <c r="AO95" s="287"/>
      <c r="AP95" s="287"/>
      <c r="AQ95" s="95" t="s">
        <v>81</v>
      </c>
      <c r="AR95" s="96"/>
      <c r="AS95" s="97">
        <v>0</v>
      </c>
      <c r="AT95" s="98">
        <f>ROUND(SUM(AV95:AW95),2)</f>
        <v>0</v>
      </c>
      <c r="AU95" s="99">
        <f>'20200213 - Obnova mostu M...'!P127</f>
        <v>0</v>
      </c>
      <c r="AV95" s="98">
        <f>'20200213 - Obnova mostu M...'!J31</f>
        <v>0</v>
      </c>
      <c r="AW95" s="98">
        <f>'20200213 - Obnova mostu M...'!J32</f>
        <v>0</v>
      </c>
      <c r="AX95" s="98">
        <f>'20200213 - Obnova mostu M...'!J33</f>
        <v>0</v>
      </c>
      <c r="AY95" s="98">
        <f>'20200213 - Obnova mostu M...'!J34</f>
        <v>0</v>
      </c>
      <c r="AZ95" s="98">
        <f>'20200213 - Obnova mostu M...'!F31</f>
        <v>0</v>
      </c>
      <c r="BA95" s="98">
        <f>'20200213 - Obnova mostu M...'!F32</f>
        <v>0</v>
      </c>
      <c r="BB95" s="98">
        <f>'20200213 - Obnova mostu M...'!F33</f>
        <v>0</v>
      </c>
      <c r="BC95" s="98">
        <f>'20200213 - Obnova mostu M...'!F34</f>
        <v>0</v>
      </c>
      <c r="BD95" s="100">
        <f>'20200213 - Obnova mostu M...'!F35</f>
        <v>0</v>
      </c>
      <c r="BT95" s="101" t="s">
        <v>82</v>
      </c>
      <c r="BU95" s="101" t="s">
        <v>83</v>
      </c>
      <c r="BV95" s="101" t="s">
        <v>78</v>
      </c>
      <c r="BW95" s="101" t="s">
        <v>5</v>
      </c>
      <c r="BX95" s="101" t="s">
        <v>79</v>
      </c>
      <c r="CL95" s="101" t="s">
        <v>1</v>
      </c>
    </row>
    <row r="96" spans="1:90" s="2" customFormat="1" ht="30" customHeight="1">
      <c r="A96" s="33"/>
      <c r="B96" s="34"/>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8"/>
      <c r="AS96" s="33"/>
      <c r="AT96" s="33"/>
      <c r="AU96" s="33"/>
      <c r="AV96" s="33"/>
      <c r="AW96" s="33"/>
      <c r="AX96" s="33"/>
      <c r="AY96" s="33"/>
      <c r="AZ96" s="33"/>
      <c r="BA96" s="33"/>
      <c r="BB96" s="33"/>
      <c r="BC96" s="33"/>
      <c r="BD96" s="33"/>
      <c r="BE96" s="33"/>
    </row>
    <row r="97" spans="1:57" s="2" customFormat="1" ht="6.95" customHeight="1">
      <c r="A97" s="33"/>
      <c r="B97" s="53"/>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38"/>
      <c r="AS97" s="33"/>
      <c r="AT97" s="33"/>
      <c r="AU97" s="33"/>
      <c r="AV97" s="33"/>
      <c r="AW97" s="33"/>
      <c r="AX97" s="33"/>
      <c r="AY97" s="33"/>
      <c r="AZ97" s="33"/>
      <c r="BA97" s="33"/>
      <c r="BB97" s="33"/>
      <c r="BC97" s="33"/>
      <c r="BD97" s="33"/>
      <c r="BE97" s="33"/>
    </row>
  </sheetData>
  <sheetProtection algorithmName="SHA-512" hashValue="K6zQwHEf4Zq0hX2Ef3suJl46UBOWas3g+mZRcRE4E+XRrd7okNQE2gJKROEgBVELIlNKdjBjjJEx4Dhqbg2RAg==" saltValue="GsRHVuAzlPNqnbKvU5dT8YNlY1x/VR9CN/RiwNq/lrOeyGSQ2feWFoMFbnxtFt17jtuQV9LMXJiMaf9BaLLdsg=="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20200213 - Obnova mostu M...'!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9"/>
  <sheetViews>
    <sheetView showGridLines="0" tabSelected="1" topLeftCell="A327" workbookViewId="0">
      <selection activeCell="J10" sqref="J10"/>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291"/>
      <c r="M2" s="291"/>
      <c r="N2" s="291"/>
      <c r="O2" s="291"/>
      <c r="P2" s="291"/>
      <c r="Q2" s="291"/>
      <c r="R2" s="291"/>
      <c r="S2" s="291"/>
      <c r="T2" s="291"/>
      <c r="U2" s="291"/>
      <c r="V2" s="291"/>
      <c r="AT2" s="16" t="s">
        <v>5</v>
      </c>
    </row>
    <row r="3" spans="1:46" s="1" customFormat="1" ht="6.95" customHeight="1">
      <c r="B3" s="103"/>
      <c r="C3" s="104"/>
      <c r="D3" s="104"/>
      <c r="E3" s="104"/>
      <c r="F3" s="104"/>
      <c r="G3" s="104"/>
      <c r="H3" s="104"/>
      <c r="I3" s="105"/>
      <c r="J3" s="104"/>
      <c r="K3" s="104"/>
      <c r="L3" s="19"/>
      <c r="AT3" s="16" t="s">
        <v>84</v>
      </c>
    </row>
    <row r="4" spans="1:46" s="1" customFormat="1" ht="24.95" customHeight="1">
      <c r="B4" s="19"/>
      <c r="D4" s="106" t="s">
        <v>85</v>
      </c>
      <c r="I4" s="102"/>
      <c r="L4" s="19"/>
      <c r="M4" s="107" t="s">
        <v>10</v>
      </c>
      <c r="AT4" s="16" t="s">
        <v>4</v>
      </c>
    </row>
    <row r="5" spans="1:46" s="1" customFormat="1" ht="6.95" customHeight="1">
      <c r="B5" s="19"/>
      <c r="I5" s="102"/>
      <c r="L5" s="19"/>
    </row>
    <row r="6" spans="1:46" s="2" customFormat="1" ht="12" customHeight="1">
      <c r="A6" s="33"/>
      <c r="B6" s="38"/>
      <c r="C6" s="33"/>
      <c r="D6" s="108" t="s">
        <v>16</v>
      </c>
      <c r="E6" s="33"/>
      <c r="F6" s="33"/>
      <c r="G6" s="33"/>
      <c r="H6" s="33"/>
      <c r="I6" s="109"/>
      <c r="J6" s="33"/>
      <c r="K6" s="33"/>
      <c r="L6" s="50"/>
      <c r="S6" s="33"/>
      <c r="T6" s="33"/>
      <c r="U6" s="33"/>
      <c r="V6" s="33"/>
      <c r="W6" s="33"/>
      <c r="X6" s="33"/>
      <c r="Y6" s="33"/>
      <c r="Z6" s="33"/>
      <c r="AA6" s="33"/>
      <c r="AB6" s="33"/>
      <c r="AC6" s="33"/>
      <c r="AD6" s="33"/>
      <c r="AE6" s="33"/>
    </row>
    <row r="7" spans="1:46" s="2" customFormat="1" ht="16.5" customHeight="1">
      <c r="A7" s="33"/>
      <c r="B7" s="38"/>
      <c r="C7" s="33"/>
      <c r="D7" s="33"/>
      <c r="E7" s="292" t="s">
        <v>17</v>
      </c>
      <c r="F7" s="293"/>
      <c r="G7" s="293"/>
      <c r="H7" s="293"/>
      <c r="I7" s="109"/>
      <c r="J7" s="33"/>
      <c r="K7" s="33"/>
      <c r="L7" s="50"/>
      <c r="S7" s="33"/>
      <c r="T7" s="33"/>
      <c r="U7" s="33"/>
      <c r="V7" s="33"/>
      <c r="W7" s="33"/>
      <c r="X7" s="33"/>
      <c r="Y7" s="33"/>
      <c r="Z7" s="33"/>
      <c r="AA7" s="33"/>
      <c r="AB7" s="33"/>
      <c r="AC7" s="33"/>
      <c r="AD7" s="33"/>
      <c r="AE7" s="33"/>
    </row>
    <row r="8" spans="1:46" s="2" customFormat="1" ht="11.25">
      <c r="A8" s="33"/>
      <c r="B8" s="38"/>
      <c r="C8" s="33"/>
      <c r="D8" s="33"/>
      <c r="E8" s="33"/>
      <c r="F8" s="33"/>
      <c r="G8" s="33"/>
      <c r="H8" s="33"/>
      <c r="I8" s="109"/>
      <c r="J8" s="33"/>
      <c r="K8" s="33"/>
      <c r="L8" s="50"/>
      <c r="S8" s="33"/>
      <c r="T8" s="33"/>
      <c r="U8" s="33"/>
      <c r="V8" s="33"/>
      <c r="W8" s="33"/>
      <c r="X8" s="33"/>
      <c r="Y8" s="33"/>
      <c r="Z8" s="33"/>
      <c r="AA8" s="33"/>
      <c r="AB8" s="33"/>
      <c r="AC8" s="33"/>
      <c r="AD8" s="33"/>
      <c r="AE8" s="33"/>
    </row>
    <row r="9" spans="1:46" s="2" customFormat="1" ht="12" customHeight="1">
      <c r="A9" s="33"/>
      <c r="B9" s="38"/>
      <c r="C9" s="33"/>
      <c r="D9" s="108" t="s">
        <v>18</v>
      </c>
      <c r="E9" s="33"/>
      <c r="F9" s="110" t="s">
        <v>1</v>
      </c>
      <c r="G9" s="33"/>
      <c r="H9" s="33"/>
      <c r="I9" s="111" t="s">
        <v>19</v>
      </c>
      <c r="J9" s="110" t="s">
        <v>1</v>
      </c>
      <c r="K9" s="33"/>
      <c r="L9" s="50"/>
      <c r="S9" s="33"/>
      <c r="T9" s="33"/>
      <c r="U9" s="33"/>
      <c r="V9" s="33"/>
      <c r="W9" s="33"/>
      <c r="X9" s="33"/>
      <c r="Y9" s="33"/>
      <c r="Z9" s="33"/>
      <c r="AA9" s="33"/>
      <c r="AB9" s="33"/>
      <c r="AC9" s="33"/>
      <c r="AD9" s="33"/>
      <c r="AE9" s="33"/>
    </row>
    <row r="10" spans="1:46" s="2" customFormat="1" ht="12" customHeight="1">
      <c r="A10" s="33"/>
      <c r="B10" s="38"/>
      <c r="C10" s="33"/>
      <c r="D10" s="108" t="s">
        <v>20</v>
      </c>
      <c r="E10" s="33"/>
      <c r="F10" s="110" t="s">
        <v>21</v>
      </c>
      <c r="G10" s="33"/>
      <c r="H10" s="33"/>
      <c r="I10" s="111" t="s">
        <v>22</v>
      </c>
      <c r="J10" s="112" t="str">
        <f>'Rekapitulace stavby'!AN8</f>
        <v>Vyplň údaj</v>
      </c>
      <c r="K10" s="33"/>
      <c r="L10" s="50"/>
      <c r="S10" s="33"/>
      <c r="T10" s="33"/>
      <c r="U10" s="33"/>
      <c r="V10" s="33"/>
      <c r="W10" s="33"/>
      <c r="X10" s="33"/>
      <c r="Y10" s="33"/>
      <c r="Z10" s="33"/>
      <c r="AA10" s="33"/>
      <c r="AB10" s="33"/>
      <c r="AC10" s="33"/>
      <c r="AD10" s="33"/>
      <c r="AE10" s="33"/>
    </row>
    <row r="11" spans="1:46" s="2" customFormat="1" ht="10.9" customHeight="1">
      <c r="A11" s="33"/>
      <c r="B11" s="38"/>
      <c r="C11" s="33"/>
      <c r="D11" s="33"/>
      <c r="E11" s="33"/>
      <c r="F11" s="33"/>
      <c r="G11" s="33"/>
      <c r="H11" s="33"/>
      <c r="I11" s="109"/>
      <c r="J11" s="33"/>
      <c r="K11" s="33"/>
      <c r="L11" s="50"/>
      <c r="S11" s="33"/>
      <c r="T11" s="33"/>
      <c r="U11" s="33"/>
      <c r="V11" s="33"/>
      <c r="W11" s="33"/>
      <c r="X11" s="33"/>
      <c r="Y11" s="33"/>
      <c r="Z11" s="33"/>
      <c r="AA11" s="33"/>
      <c r="AB11" s="33"/>
      <c r="AC11" s="33"/>
      <c r="AD11" s="33"/>
      <c r="AE11" s="33"/>
    </row>
    <row r="12" spans="1:46" s="2" customFormat="1" ht="12" customHeight="1">
      <c r="A12" s="33"/>
      <c r="B12" s="38"/>
      <c r="C12" s="33"/>
      <c r="D12" s="108" t="s">
        <v>23</v>
      </c>
      <c r="E12" s="33"/>
      <c r="F12" s="33"/>
      <c r="G12" s="33"/>
      <c r="H12" s="33"/>
      <c r="I12" s="111" t="s">
        <v>24</v>
      </c>
      <c r="J12" s="110" t="s">
        <v>1</v>
      </c>
      <c r="K12" s="33"/>
      <c r="L12" s="50"/>
      <c r="S12" s="33"/>
      <c r="T12" s="33"/>
      <c r="U12" s="33"/>
      <c r="V12" s="33"/>
      <c r="W12" s="33"/>
      <c r="X12" s="33"/>
      <c r="Y12" s="33"/>
      <c r="Z12" s="33"/>
      <c r="AA12" s="33"/>
      <c r="AB12" s="33"/>
      <c r="AC12" s="33"/>
      <c r="AD12" s="33"/>
      <c r="AE12" s="33"/>
    </row>
    <row r="13" spans="1:46" s="2" customFormat="1" ht="18" customHeight="1">
      <c r="A13" s="33"/>
      <c r="B13" s="38"/>
      <c r="C13" s="33"/>
      <c r="D13" s="33"/>
      <c r="E13" s="110" t="s">
        <v>25</v>
      </c>
      <c r="F13" s="33"/>
      <c r="G13" s="33"/>
      <c r="H13" s="33"/>
      <c r="I13" s="111" t="s">
        <v>26</v>
      </c>
      <c r="J13" s="110" t="s">
        <v>1</v>
      </c>
      <c r="K13" s="33"/>
      <c r="L13" s="50"/>
      <c r="S13" s="33"/>
      <c r="T13" s="33"/>
      <c r="U13" s="33"/>
      <c r="V13" s="33"/>
      <c r="W13" s="33"/>
      <c r="X13" s="33"/>
      <c r="Y13" s="33"/>
      <c r="Z13" s="33"/>
      <c r="AA13" s="33"/>
      <c r="AB13" s="33"/>
      <c r="AC13" s="33"/>
      <c r="AD13" s="33"/>
      <c r="AE13" s="33"/>
    </row>
    <row r="14" spans="1:46" s="2" customFormat="1" ht="6.95" customHeight="1">
      <c r="A14" s="33"/>
      <c r="B14" s="38"/>
      <c r="C14" s="33"/>
      <c r="D14" s="33"/>
      <c r="E14" s="33"/>
      <c r="F14" s="33"/>
      <c r="G14" s="33"/>
      <c r="H14" s="33"/>
      <c r="I14" s="109"/>
      <c r="J14" s="33"/>
      <c r="K14" s="33"/>
      <c r="L14" s="50"/>
      <c r="S14" s="33"/>
      <c r="T14" s="33"/>
      <c r="U14" s="33"/>
      <c r="V14" s="33"/>
      <c r="W14" s="33"/>
      <c r="X14" s="33"/>
      <c r="Y14" s="33"/>
      <c r="Z14" s="33"/>
      <c r="AA14" s="33"/>
      <c r="AB14" s="33"/>
      <c r="AC14" s="33"/>
      <c r="AD14" s="33"/>
      <c r="AE14" s="33"/>
    </row>
    <row r="15" spans="1:46" s="2" customFormat="1" ht="12" customHeight="1">
      <c r="A15" s="33"/>
      <c r="B15" s="38"/>
      <c r="C15" s="33"/>
      <c r="D15" s="108" t="s">
        <v>27</v>
      </c>
      <c r="E15" s="33"/>
      <c r="F15" s="33"/>
      <c r="G15" s="33"/>
      <c r="H15" s="33"/>
      <c r="I15" s="111" t="s">
        <v>24</v>
      </c>
      <c r="J15" s="29" t="str">
        <f>'Rekapitulace stavby'!AN13</f>
        <v>Vyplň údaj</v>
      </c>
      <c r="K15" s="33"/>
      <c r="L15" s="50"/>
      <c r="S15" s="33"/>
      <c r="T15" s="33"/>
      <c r="U15" s="33"/>
      <c r="V15" s="33"/>
      <c r="W15" s="33"/>
      <c r="X15" s="33"/>
      <c r="Y15" s="33"/>
      <c r="Z15" s="33"/>
      <c r="AA15" s="33"/>
      <c r="AB15" s="33"/>
      <c r="AC15" s="33"/>
      <c r="AD15" s="33"/>
      <c r="AE15" s="33"/>
    </row>
    <row r="16" spans="1:46" s="2" customFormat="1" ht="18" customHeight="1">
      <c r="A16" s="33"/>
      <c r="B16" s="38"/>
      <c r="C16" s="33"/>
      <c r="D16" s="33"/>
      <c r="E16" s="294" t="str">
        <f>'Rekapitulace stavby'!E14</f>
        <v>Vyplň údaj</v>
      </c>
      <c r="F16" s="295"/>
      <c r="G16" s="295"/>
      <c r="H16" s="295"/>
      <c r="I16" s="111" t="s">
        <v>26</v>
      </c>
      <c r="J16" s="29" t="str">
        <f>'Rekapitulace stavby'!AN14</f>
        <v>Vyplň údaj</v>
      </c>
      <c r="K16" s="33"/>
      <c r="L16" s="50"/>
      <c r="S16" s="33"/>
      <c r="T16" s="33"/>
      <c r="U16" s="33"/>
      <c r="V16" s="33"/>
      <c r="W16" s="33"/>
      <c r="X16" s="33"/>
      <c r="Y16" s="33"/>
      <c r="Z16" s="33"/>
      <c r="AA16" s="33"/>
      <c r="AB16" s="33"/>
      <c r="AC16" s="33"/>
      <c r="AD16" s="33"/>
      <c r="AE16" s="33"/>
    </row>
    <row r="17" spans="1:31" s="2" customFormat="1" ht="6.95" customHeight="1">
      <c r="A17" s="33"/>
      <c r="B17" s="38"/>
      <c r="C17" s="33"/>
      <c r="D17" s="33"/>
      <c r="E17" s="33"/>
      <c r="F17" s="33"/>
      <c r="G17" s="33"/>
      <c r="H17" s="33"/>
      <c r="I17" s="109"/>
      <c r="J17" s="33"/>
      <c r="K17" s="33"/>
      <c r="L17" s="50"/>
      <c r="S17" s="33"/>
      <c r="T17" s="33"/>
      <c r="U17" s="33"/>
      <c r="V17" s="33"/>
      <c r="W17" s="33"/>
      <c r="X17" s="33"/>
      <c r="Y17" s="33"/>
      <c r="Z17" s="33"/>
      <c r="AA17" s="33"/>
      <c r="AB17" s="33"/>
      <c r="AC17" s="33"/>
      <c r="AD17" s="33"/>
      <c r="AE17" s="33"/>
    </row>
    <row r="18" spans="1:31" s="2" customFormat="1" ht="12" customHeight="1">
      <c r="A18" s="33"/>
      <c r="B18" s="38"/>
      <c r="C18" s="33"/>
      <c r="D18" s="108" t="s">
        <v>29</v>
      </c>
      <c r="E18" s="33"/>
      <c r="F18" s="33"/>
      <c r="G18" s="33"/>
      <c r="H18" s="33"/>
      <c r="I18" s="111" t="s">
        <v>24</v>
      </c>
      <c r="J18" s="110" t="s">
        <v>1</v>
      </c>
      <c r="K18" s="33"/>
      <c r="L18" s="50"/>
      <c r="S18" s="33"/>
      <c r="T18" s="33"/>
      <c r="U18" s="33"/>
      <c r="V18" s="33"/>
      <c r="W18" s="33"/>
      <c r="X18" s="33"/>
      <c r="Y18" s="33"/>
      <c r="Z18" s="33"/>
      <c r="AA18" s="33"/>
      <c r="AB18" s="33"/>
      <c r="AC18" s="33"/>
      <c r="AD18" s="33"/>
      <c r="AE18" s="33"/>
    </row>
    <row r="19" spans="1:31" s="2" customFormat="1" ht="18" customHeight="1">
      <c r="A19" s="33"/>
      <c r="B19" s="38"/>
      <c r="C19" s="33"/>
      <c r="D19" s="33"/>
      <c r="E19" s="110" t="s">
        <v>30</v>
      </c>
      <c r="F19" s="33"/>
      <c r="G19" s="33"/>
      <c r="H19" s="33"/>
      <c r="I19" s="111" t="s">
        <v>26</v>
      </c>
      <c r="J19" s="110" t="s">
        <v>1</v>
      </c>
      <c r="K19" s="33"/>
      <c r="L19" s="50"/>
      <c r="S19" s="33"/>
      <c r="T19" s="33"/>
      <c r="U19" s="33"/>
      <c r="V19" s="33"/>
      <c r="W19" s="33"/>
      <c r="X19" s="33"/>
      <c r="Y19" s="33"/>
      <c r="Z19" s="33"/>
      <c r="AA19" s="33"/>
      <c r="AB19" s="33"/>
      <c r="AC19" s="33"/>
      <c r="AD19" s="33"/>
      <c r="AE19" s="33"/>
    </row>
    <row r="20" spans="1:31" s="2" customFormat="1" ht="6.95" customHeight="1">
      <c r="A20" s="33"/>
      <c r="B20" s="38"/>
      <c r="C20" s="33"/>
      <c r="D20" s="33"/>
      <c r="E20" s="33"/>
      <c r="F20" s="33"/>
      <c r="G20" s="33"/>
      <c r="H20" s="33"/>
      <c r="I20" s="109"/>
      <c r="J20" s="33"/>
      <c r="K20" s="33"/>
      <c r="L20" s="50"/>
      <c r="S20" s="33"/>
      <c r="T20" s="33"/>
      <c r="U20" s="33"/>
      <c r="V20" s="33"/>
      <c r="W20" s="33"/>
      <c r="X20" s="33"/>
      <c r="Y20" s="33"/>
      <c r="Z20" s="33"/>
      <c r="AA20" s="33"/>
      <c r="AB20" s="33"/>
      <c r="AC20" s="33"/>
      <c r="AD20" s="33"/>
      <c r="AE20" s="33"/>
    </row>
    <row r="21" spans="1:31" s="2" customFormat="1" ht="12" customHeight="1">
      <c r="A21" s="33"/>
      <c r="B21" s="38"/>
      <c r="C21" s="33"/>
      <c r="D21" s="108" t="s">
        <v>32</v>
      </c>
      <c r="E21" s="33"/>
      <c r="F21" s="33"/>
      <c r="G21" s="33"/>
      <c r="H21" s="33"/>
      <c r="I21" s="111" t="s">
        <v>24</v>
      </c>
      <c r="J21" s="110" t="s">
        <v>33</v>
      </c>
      <c r="K21" s="33"/>
      <c r="L21" s="50"/>
      <c r="S21" s="33"/>
      <c r="T21" s="33"/>
      <c r="U21" s="33"/>
      <c r="V21" s="33"/>
      <c r="W21" s="33"/>
      <c r="X21" s="33"/>
      <c r="Y21" s="33"/>
      <c r="Z21" s="33"/>
      <c r="AA21" s="33"/>
      <c r="AB21" s="33"/>
      <c r="AC21" s="33"/>
      <c r="AD21" s="33"/>
      <c r="AE21" s="33"/>
    </row>
    <row r="22" spans="1:31" s="2" customFormat="1" ht="18" customHeight="1">
      <c r="A22" s="33"/>
      <c r="B22" s="38"/>
      <c r="C22" s="33"/>
      <c r="D22" s="33"/>
      <c r="E22" s="110" t="s">
        <v>34</v>
      </c>
      <c r="F22" s="33"/>
      <c r="G22" s="33"/>
      <c r="H22" s="33"/>
      <c r="I22" s="111" t="s">
        <v>26</v>
      </c>
      <c r="J22" s="110" t="s">
        <v>35</v>
      </c>
      <c r="K22" s="33"/>
      <c r="L22" s="50"/>
      <c r="S22" s="33"/>
      <c r="T22" s="33"/>
      <c r="U22" s="33"/>
      <c r="V22" s="33"/>
      <c r="W22" s="33"/>
      <c r="X22" s="33"/>
      <c r="Y22" s="33"/>
      <c r="Z22" s="33"/>
      <c r="AA22" s="33"/>
      <c r="AB22" s="33"/>
      <c r="AC22" s="33"/>
      <c r="AD22" s="33"/>
      <c r="AE22" s="33"/>
    </row>
    <row r="23" spans="1:31" s="2" customFormat="1" ht="6.95" customHeight="1">
      <c r="A23" s="33"/>
      <c r="B23" s="38"/>
      <c r="C23" s="33"/>
      <c r="D23" s="33"/>
      <c r="E23" s="33"/>
      <c r="F23" s="33"/>
      <c r="G23" s="33"/>
      <c r="H23" s="33"/>
      <c r="I23" s="109"/>
      <c r="J23" s="33"/>
      <c r="K23" s="33"/>
      <c r="L23" s="50"/>
      <c r="S23" s="33"/>
      <c r="T23" s="33"/>
      <c r="U23" s="33"/>
      <c r="V23" s="33"/>
      <c r="W23" s="33"/>
      <c r="X23" s="33"/>
      <c r="Y23" s="33"/>
      <c r="Z23" s="33"/>
      <c r="AA23" s="33"/>
      <c r="AB23" s="33"/>
      <c r="AC23" s="33"/>
      <c r="AD23" s="33"/>
      <c r="AE23" s="33"/>
    </row>
    <row r="24" spans="1:31" s="2" customFormat="1" ht="12" customHeight="1">
      <c r="A24" s="33"/>
      <c r="B24" s="38"/>
      <c r="C24" s="33"/>
      <c r="D24" s="108" t="s">
        <v>36</v>
      </c>
      <c r="E24" s="33"/>
      <c r="F24" s="33"/>
      <c r="G24" s="33"/>
      <c r="H24" s="33"/>
      <c r="I24" s="109"/>
      <c r="J24" s="33"/>
      <c r="K24" s="33"/>
      <c r="L24" s="50"/>
      <c r="S24" s="33"/>
      <c r="T24" s="33"/>
      <c r="U24" s="33"/>
      <c r="V24" s="33"/>
      <c r="W24" s="33"/>
      <c r="X24" s="33"/>
      <c r="Y24" s="33"/>
      <c r="Z24" s="33"/>
      <c r="AA24" s="33"/>
      <c r="AB24" s="33"/>
      <c r="AC24" s="33"/>
      <c r="AD24" s="33"/>
      <c r="AE24" s="33"/>
    </row>
    <row r="25" spans="1:31" s="8" customFormat="1" ht="16.5" customHeight="1">
      <c r="A25" s="113"/>
      <c r="B25" s="114"/>
      <c r="C25" s="113"/>
      <c r="D25" s="113"/>
      <c r="E25" s="296" t="s">
        <v>1</v>
      </c>
      <c r="F25" s="296"/>
      <c r="G25" s="296"/>
      <c r="H25" s="296"/>
      <c r="I25" s="115"/>
      <c r="J25" s="113"/>
      <c r="K25" s="113"/>
      <c r="L25" s="116"/>
      <c r="S25" s="113"/>
      <c r="T25" s="113"/>
      <c r="U25" s="113"/>
      <c r="V25" s="113"/>
      <c r="W25" s="113"/>
      <c r="X25" s="113"/>
      <c r="Y25" s="113"/>
      <c r="Z25" s="113"/>
      <c r="AA25" s="113"/>
      <c r="AB25" s="113"/>
      <c r="AC25" s="113"/>
      <c r="AD25" s="113"/>
      <c r="AE25" s="113"/>
    </row>
    <row r="26" spans="1:31" s="2" customFormat="1" ht="6.95" customHeight="1">
      <c r="A26" s="33"/>
      <c r="B26" s="38"/>
      <c r="C26" s="33"/>
      <c r="D26" s="33"/>
      <c r="E26" s="33"/>
      <c r="F26" s="33"/>
      <c r="G26" s="33"/>
      <c r="H26" s="33"/>
      <c r="I26" s="109"/>
      <c r="J26" s="33"/>
      <c r="K26" s="33"/>
      <c r="L26" s="50"/>
      <c r="S26" s="33"/>
      <c r="T26" s="33"/>
      <c r="U26" s="33"/>
      <c r="V26" s="33"/>
      <c r="W26" s="33"/>
      <c r="X26" s="33"/>
      <c r="Y26" s="33"/>
      <c r="Z26" s="33"/>
      <c r="AA26" s="33"/>
      <c r="AB26" s="33"/>
      <c r="AC26" s="33"/>
      <c r="AD26" s="33"/>
      <c r="AE26" s="33"/>
    </row>
    <row r="27" spans="1:31" s="2" customFormat="1" ht="6.95" customHeight="1">
      <c r="A27" s="33"/>
      <c r="B27" s="38"/>
      <c r="C27" s="33"/>
      <c r="D27" s="117"/>
      <c r="E27" s="117"/>
      <c r="F27" s="117"/>
      <c r="G27" s="117"/>
      <c r="H27" s="117"/>
      <c r="I27" s="118"/>
      <c r="J27" s="117"/>
      <c r="K27" s="117"/>
      <c r="L27" s="50"/>
      <c r="S27" s="33"/>
      <c r="T27" s="33"/>
      <c r="U27" s="33"/>
      <c r="V27" s="33"/>
      <c r="W27" s="33"/>
      <c r="X27" s="33"/>
      <c r="Y27" s="33"/>
      <c r="Z27" s="33"/>
      <c r="AA27" s="33"/>
      <c r="AB27" s="33"/>
      <c r="AC27" s="33"/>
      <c r="AD27" s="33"/>
      <c r="AE27" s="33"/>
    </row>
    <row r="28" spans="1:31" s="2" customFormat="1" ht="25.35" customHeight="1">
      <c r="A28" s="33"/>
      <c r="B28" s="38"/>
      <c r="C28" s="33"/>
      <c r="D28" s="119" t="s">
        <v>37</v>
      </c>
      <c r="E28" s="33"/>
      <c r="F28" s="33"/>
      <c r="G28" s="33"/>
      <c r="H28" s="33"/>
      <c r="I28" s="109"/>
      <c r="J28" s="120">
        <f>ROUND(J127, 2)</f>
        <v>0</v>
      </c>
      <c r="K28" s="33"/>
      <c r="L28" s="50"/>
      <c r="S28" s="33"/>
      <c r="T28" s="33"/>
      <c r="U28" s="33"/>
      <c r="V28" s="33"/>
      <c r="W28" s="33"/>
      <c r="X28" s="33"/>
      <c r="Y28" s="33"/>
      <c r="Z28" s="33"/>
      <c r="AA28" s="33"/>
      <c r="AB28" s="33"/>
      <c r="AC28" s="33"/>
      <c r="AD28" s="33"/>
      <c r="AE28" s="33"/>
    </row>
    <row r="29" spans="1:31" s="2" customFormat="1" ht="6.95" customHeight="1">
      <c r="A29" s="33"/>
      <c r="B29" s="38"/>
      <c r="C29" s="33"/>
      <c r="D29" s="117"/>
      <c r="E29" s="117"/>
      <c r="F29" s="117"/>
      <c r="G29" s="117"/>
      <c r="H29" s="117"/>
      <c r="I29" s="118"/>
      <c r="J29" s="117"/>
      <c r="K29" s="117"/>
      <c r="L29" s="50"/>
      <c r="S29" s="33"/>
      <c r="T29" s="33"/>
      <c r="U29" s="33"/>
      <c r="V29" s="33"/>
      <c r="W29" s="33"/>
      <c r="X29" s="33"/>
      <c r="Y29" s="33"/>
      <c r="Z29" s="33"/>
      <c r="AA29" s="33"/>
      <c r="AB29" s="33"/>
      <c r="AC29" s="33"/>
      <c r="AD29" s="33"/>
      <c r="AE29" s="33"/>
    </row>
    <row r="30" spans="1:31" s="2" customFormat="1" ht="14.45" customHeight="1">
      <c r="A30" s="33"/>
      <c r="B30" s="38"/>
      <c r="C30" s="33"/>
      <c r="D30" s="33"/>
      <c r="E30" s="33"/>
      <c r="F30" s="121" t="s">
        <v>39</v>
      </c>
      <c r="G30" s="33"/>
      <c r="H30" s="33"/>
      <c r="I30" s="122" t="s">
        <v>38</v>
      </c>
      <c r="J30" s="121" t="s">
        <v>40</v>
      </c>
      <c r="K30" s="33"/>
      <c r="L30" s="50"/>
      <c r="S30" s="33"/>
      <c r="T30" s="33"/>
      <c r="U30" s="33"/>
      <c r="V30" s="33"/>
      <c r="W30" s="33"/>
      <c r="X30" s="33"/>
      <c r="Y30" s="33"/>
      <c r="Z30" s="33"/>
      <c r="AA30" s="33"/>
      <c r="AB30" s="33"/>
      <c r="AC30" s="33"/>
      <c r="AD30" s="33"/>
      <c r="AE30" s="33"/>
    </row>
    <row r="31" spans="1:31" s="2" customFormat="1" ht="14.45" customHeight="1">
      <c r="A31" s="33"/>
      <c r="B31" s="38"/>
      <c r="C31" s="33"/>
      <c r="D31" s="123" t="s">
        <v>41</v>
      </c>
      <c r="E31" s="108" t="s">
        <v>42</v>
      </c>
      <c r="F31" s="124">
        <f>ROUND((SUM(BE127:BE318)),  2)</f>
        <v>0</v>
      </c>
      <c r="G31" s="33"/>
      <c r="H31" s="33"/>
      <c r="I31" s="125">
        <v>0.21</v>
      </c>
      <c r="J31" s="124">
        <f>ROUND(((SUM(BE127:BE318))*I31),  2)</f>
        <v>0</v>
      </c>
      <c r="K31" s="33"/>
      <c r="L31" s="50"/>
      <c r="S31" s="33"/>
      <c r="T31" s="33"/>
      <c r="U31" s="33"/>
      <c r="V31" s="33"/>
      <c r="W31" s="33"/>
      <c r="X31" s="33"/>
      <c r="Y31" s="33"/>
      <c r="Z31" s="33"/>
      <c r="AA31" s="33"/>
      <c r="AB31" s="33"/>
      <c r="AC31" s="33"/>
      <c r="AD31" s="33"/>
      <c r="AE31" s="33"/>
    </row>
    <row r="32" spans="1:31" s="2" customFormat="1" ht="14.45" customHeight="1">
      <c r="A32" s="33"/>
      <c r="B32" s="38"/>
      <c r="C32" s="33"/>
      <c r="D32" s="33"/>
      <c r="E32" s="108" t="s">
        <v>43</v>
      </c>
      <c r="F32" s="124">
        <f>ROUND((SUM(BF127:BF318)),  2)</f>
        <v>0</v>
      </c>
      <c r="G32" s="33"/>
      <c r="H32" s="33"/>
      <c r="I32" s="125">
        <v>0.15</v>
      </c>
      <c r="J32" s="124">
        <f>ROUND(((SUM(BF127:BF318))*I32),  2)</f>
        <v>0</v>
      </c>
      <c r="K32" s="33"/>
      <c r="L32" s="50"/>
      <c r="S32" s="33"/>
      <c r="T32" s="33"/>
      <c r="U32" s="33"/>
      <c r="V32" s="33"/>
      <c r="W32" s="33"/>
      <c r="X32" s="33"/>
      <c r="Y32" s="33"/>
      <c r="Z32" s="33"/>
      <c r="AA32" s="33"/>
      <c r="AB32" s="33"/>
      <c r="AC32" s="33"/>
      <c r="AD32" s="33"/>
      <c r="AE32" s="33"/>
    </row>
    <row r="33" spans="1:31" s="2" customFormat="1" ht="14.45" hidden="1" customHeight="1">
      <c r="A33" s="33"/>
      <c r="B33" s="38"/>
      <c r="C33" s="33"/>
      <c r="D33" s="33"/>
      <c r="E33" s="108" t="s">
        <v>44</v>
      </c>
      <c r="F33" s="124">
        <f>ROUND((SUM(BG127:BG318)),  2)</f>
        <v>0</v>
      </c>
      <c r="G33" s="33"/>
      <c r="H33" s="33"/>
      <c r="I33" s="125">
        <v>0.21</v>
      </c>
      <c r="J33" s="124">
        <f>0</f>
        <v>0</v>
      </c>
      <c r="K33" s="33"/>
      <c r="L33" s="50"/>
      <c r="S33" s="33"/>
      <c r="T33" s="33"/>
      <c r="U33" s="33"/>
      <c r="V33" s="33"/>
      <c r="W33" s="33"/>
      <c r="X33" s="33"/>
      <c r="Y33" s="33"/>
      <c r="Z33" s="33"/>
      <c r="AA33" s="33"/>
      <c r="AB33" s="33"/>
      <c r="AC33" s="33"/>
      <c r="AD33" s="33"/>
      <c r="AE33" s="33"/>
    </row>
    <row r="34" spans="1:31" s="2" customFormat="1" ht="14.45" hidden="1" customHeight="1">
      <c r="A34" s="33"/>
      <c r="B34" s="38"/>
      <c r="C34" s="33"/>
      <c r="D34" s="33"/>
      <c r="E34" s="108" t="s">
        <v>45</v>
      </c>
      <c r="F34" s="124">
        <f>ROUND((SUM(BH127:BH318)),  2)</f>
        <v>0</v>
      </c>
      <c r="G34" s="33"/>
      <c r="H34" s="33"/>
      <c r="I34" s="125">
        <v>0.15</v>
      </c>
      <c r="J34" s="124">
        <f>0</f>
        <v>0</v>
      </c>
      <c r="K34" s="33"/>
      <c r="L34" s="50"/>
      <c r="S34" s="33"/>
      <c r="T34" s="33"/>
      <c r="U34" s="33"/>
      <c r="V34" s="33"/>
      <c r="W34" s="33"/>
      <c r="X34" s="33"/>
      <c r="Y34" s="33"/>
      <c r="Z34" s="33"/>
      <c r="AA34" s="33"/>
      <c r="AB34" s="33"/>
      <c r="AC34" s="33"/>
      <c r="AD34" s="33"/>
      <c r="AE34" s="33"/>
    </row>
    <row r="35" spans="1:31" s="2" customFormat="1" ht="14.45" hidden="1" customHeight="1">
      <c r="A35" s="33"/>
      <c r="B35" s="38"/>
      <c r="C35" s="33"/>
      <c r="D35" s="33"/>
      <c r="E35" s="108" t="s">
        <v>46</v>
      </c>
      <c r="F35" s="124">
        <f>ROUND((SUM(BI127:BI318)),  2)</f>
        <v>0</v>
      </c>
      <c r="G35" s="33"/>
      <c r="H35" s="33"/>
      <c r="I35" s="125">
        <v>0</v>
      </c>
      <c r="J35" s="124">
        <f>0</f>
        <v>0</v>
      </c>
      <c r="K35" s="33"/>
      <c r="L35" s="50"/>
      <c r="S35" s="33"/>
      <c r="T35" s="33"/>
      <c r="U35" s="33"/>
      <c r="V35" s="33"/>
      <c r="W35" s="33"/>
      <c r="X35" s="33"/>
      <c r="Y35" s="33"/>
      <c r="Z35" s="33"/>
      <c r="AA35" s="33"/>
      <c r="AB35" s="33"/>
      <c r="AC35" s="33"/>
      <c r="AD35" s="33"/>
      <c r="AE35" s="33"/>
    </row>
    <row r="36" spans="1:31" s="2" customFormat="1" ht="6.95" customHeight="1">
      <c r="A36" s="33"/>
      <c r="B36" s="38"/>
      <c r="C36" s="33"/>
      <c r="D36" s="33"/>
      <c r="E36" s="33"/>
      <c r="F36" s="33"/>
      <c r="G36" s="33"/>
      <c r="H36" s="33"/>
      <c r="I36" s="109"/>
      <c r="J36" s="33"/>
      <c r="K36" s="33"/>
      <c r="L36" s="50"/>
      <c r="S36" s="33"/>
      <c r="T36" s="33"/>
      <c r="U36" s="33"/>
      <c r="V36" s="33"/>
      <c r="W36" s="33"/>
      <c r="X36" s="33"/>
      <c r="Y36" s="33"/>
      <c r="Z36" s="33"/>
      <c r="AA36" s="33"/>
      <c r="AB36" s="33"/>
      <c r="AC36" s="33"/>
      <c r="AD36" s="33"/>
      <c r="AE36" s="33"/>
    </row>
    <row r="37" spans="1:31" s="2" customFormat="1" ht="25.35" customHeight="1">
      <c r="A37" s="33"/>
      <c r="B37" s="38"/>
      <c r="C37" s="126"/>
      <c r="D37" s="127" t="s">
        <v>47</v>
      </c>
      <c r="E37" s="128"/>
      <c r="F37" s="128"/>
      <c r="G37" s="129" t="s">
        <v>48</v>
      </c>
      <c r="H37" s="130" t="s">
        <v>49</v>
      </c>
      <c r="I37" s="131"/>
      <c r="J37" s="132">
        <f>SUM(J28:J35)</f>
        <v>0</v>
      </c>
      <c r="K37" s="133"/>
      <c r="L37" s="50"/>
      <c r="S37" s="33"/>
      <c r="T37" s="33"/>
      <c r="U37" s="33"/>
      <c r="V37" s="33"/>
      <c r="W37" s="33"/>
      <c r="X37" s="33"/>
      <c r="Y37" s="33"/>
      <c r="Z37" s="33"/>
      <c r="AA37" s="33"/>
      <c r="AB37" s="33"/>
      <c r="AC37" s="33"/>
      <c r="AD37" s="33"/>
      <c r="AE37" s="33"/>
    </row>
    <row r="38" spans="1:31" s="2" customFormat="1" ht="14.45" customHeight="1">
      <c r="A38" s="33"/>
      <c r="B38" s="38"/>
      <c r="C38" s="33"/>
      <c r="D38" s="33"/>
      <c r="E38" s="33"/>
      <c r="F38" s="33"/>
      <c r="G38" s="33"/>
      <c r="H38" s="33"/>
      <c r="I38" s="109"/>
      <c r="J38" s="33"/>
      <c r="K38" s="33"/>
      <c r="L38" s="50"/>
      <c r="S38" s="33"/>
      <c r="T38" s="33"/>
      <c r="U38" s="33"/>
      <c r="V38" s="33"/>
      <c r="W38" s="33"/>
      <c r="X38" s="33"/>
      <c r="Y38" s="33"/>
      <c r="Z38" s="33"/>
      <c r="AA38" s="33"/>
      <c r="AB38" s="33"/>
      <c r="AC38" s="33"/>
      <c r="AD38" s="33"/>
      <c r="AE38" s="33"/>
    </row>
    <row r="39" spans="1:31" s="1" customFormat="1" ht="14.45" customHeight="1">
      <c r="B39" s="19"/>
      <c r="I39" s="102"/>
      <c r="L39" s="19"/>
    </row>
    <row r="40" spans="1:31" s="1" customFormat="1" ht="14.45" customHeight="1">
      <c r="B40" s="19"/>
      <c r="I40" s="102"/>
      <c r="L40" s="19"/>
    </row>
    <row r="41" spans="1:31" s="1" customFormat="1" ht="14.45" customHeight="1">
      <c r="B41" s="19"/>
      <c r="I41" s="102"/>
      <c r="L41" s="19"/>
    </row>
    <row r="42" spans="1:31" s="1" customFormat="1" ht="14.45" customHeight="1">
      <c r="B42" s="19"/>
      <c r="I42" s="102"/>
      <c r="L42" s="19"/>
    </row>
    <row r="43" spans="1:31" s="1" customFormat="1" ht="14.45" customHeight="1">
      <c r="B43" s="19"/>
      <c r="I43" s="102"/>
      <c r="L43" s="19"/>
    </row>
    <row r="44" spans="1:31" s="1" customFormat="1" ht="14.45" customHeight="1">
      <c r="B44" s="19"/>
      <c r="I44" s="102"/>
      <c r="L44" s="19"/>
    </row>
    <row r="45" spans="1:31" s="1" customFormat="1" ht="14.45" customHeight="1">
      <c r="B45" s="19"/>
      <c r="I45" s="102"/>
      <c r="L45" s="19"/>
    </row>
    <row r="46" spans="1:31" s="1" customFormat="1" ht="14.45" customHeight="1">
      <c r="B46" s="19"/>
      <c r="I46" s="102"/>
      <c r="L46" s="19"/>
    </row>
    <row r="47" spans="1:31" s="1" customFormat="1" ht="14.45" customHeight="1">
      <c r="B47" s="19"/>
      <c r="I47" s="102"/>
      <c r="L47" s="19"/>
    </row>
    <row r="48" spans="1:31" s="1" customFormat="1" ht="14.45" customHeight="1">
      <c r="B48" s="19"/>
      <c r="I48" s="102"/>
      <c r="L48" s="19"/>
    </row>
    <row r="49" spans="1:31" s="1" customFormat="1" ht="14.45" customHeight="1">
      <c r="B49" s="19"/>
      <c r="I49" s="102"/>
      <c r="L49" s="19"/>
    </row>
    <row r="50" spans="1:31" s="2" customFormat="1" ht="14.45" customHeight="1">
      <c r="B50" s="50"/>
      <c r="D50" s="134" t="s">
        <v>50</v>
      </c>
      <c r="E50" s="135"/>
      <c r="F50" s="135"/>
      <c r="G50" s="134" t="s">
        <v>51</v>
      </c>
      <c r="H50" s="135"/>
      <c r="I50" s="136"/>
      <c r="J50" s="135"/>
      <c r="K50" s="135"/>
      <c r="L50" s="50"/>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3"/>
      <c r="B61" s="38"/>
      <c r="C61" s="33"/>
      <c r="D61" s="137" t="s">
        <v>52</v>
      </c>
      <c r="E61" s="138"/>
      <c r="F61" s="139" t="s">
        <v>53</v>
      </c>
      <c r="G61" s="137" t="s">
        <v>52</v>
      </c>
      <c r="H61" s="138"/>
      <c r="I61" s="140"/>
      <c r="J61" s="141" t="s">
        <v>53</v>
      </c>
      <c r="K61" s="138"/>
      <c r="L61" s="50"/>
      <c r="S61" s="33"/>
      <c r="T61" s="33"/>
      <c r="U61" s="33"/>
      <c r="V61" s="33"/>
      <c r="W61" s="33"/>
      <c r="X61" s="33"/>
      <c r="Y61" s="33"/>
      <c r="Z61" s="33"/>
      <c r="AA61" s="33"/>
      <c r="AB61" s="33"/>
      <c r="AC61" s="33"/>
      <c r="AD61" s="33"/>
      <c r="AE61" s="33"/>
    </row>
    <row r="62" spans="1:31" ht="11.25">
      <c r="B62" s="19"/>
      <c r="L62" s="19"/>
    </row>
    <row r="63" spans="1:31" ht="11.25">
      <c r="B63" s="19"/>
      <c r="L63" s="19"/>
    </row>
    <row r="64" spans="1:31" ht="11.25">
      <c r="B64" s="19"/>
      <c r="L64" s="19"/>
    </row>
    <row r="65" spans="1:31" s="2" customFormat="1" ht="12.75">
      <c r="A65" s="33"/>
      <c r="B65" s="38"/>
      <c r="C65" s="33"/>
      <c r="D65" s="134" t="s">
        <v>54</v>
      </c>
      <c r="E65" s="142"/>
      <c r="F65" s="142"/>
      <c r="G65" s="134" t="s">
        <v>55</v>
      </c>
      <c r="H65" s="142"/>
      <c r="I65" s="143"/>
      <c r="J65" s="142"/>
      <c r="K65" s="142"/>
      <c r="L65" s="50"/>
      <c r="S65" s="33"/>
      <c r="T65" s="33"/>
      <c r="U65" s="33"/>
      <c r="V65" s="33"/>
      <c r="W65" s="33"/>
      <c r="X65" s="33"/>
      <c r="Y65" s="33"/>
      <c r="Z65" s="33"/>
      <c r="AA65" s="33"/>
      <c r="AB65" s="33"/>
      <c r="AC65" s="33"/>
      <c r="AD65" s="33"/>
      <c r="AE65" s="33"/>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3"/>
      <c r="B76" s="38"/>
      <c r="C76" s="33"/>
      <c r="D76" s="137" t="s">
        <v>52</v>
      </c>
      <c r="E76" s="138"/>
      <c r="F76" s="139" t="s">
        <v>53</v>
      </c>
      <c r="G76" s="137" t="s">
        <v>52</v>
      </c>
      <c r="H76" s="138"/>
      <c r="I76" s="140"/>
      <c r="J76" s="141" t="s">
        <v>53</v>
      </c>
      <c r="K76" s="138"/>
      <c r="L76" s="50"/>
      <c r="S76" s="33"/>
      <c r="T76" s="33"/>
      <c r="U76" s="33"/>
      <c r="V76" s="33"/>
      <c r="W76" s="33"/>
      <c r="X76" s="33"/>
      <c r="Y76" s="33"/>
      <c r="Z76" s="33"/>
      <c r="AA76" s="33"/>
      <c r="AB76" s="33"/>
      <c r="AC76" s="33"/>
      <c r="AD76" s="33"/>
      <c r="AE76" s="33"/>
    </row>
    <row r="77" spans="1:31" s="2" customFormat="1" ht="14.45" customHeight="1">
      <c r="A77" s="33"/>
      <c r="B77" s="144"/>
      <c r="C77" s="145"/>
      <c r="D77" s="145"/>
      <c r="E77" s="145"/>
      <c r="F77" s="145"/>
      <c r="G77" s="145"/>
      <c r="H77" s="145"/>
      <c r="I77" s="146"/>
      <c r="J77" s="145"/>
      <c r="K77" s="145"/>
      <c r="L77" s="50"/>
      <c r="S77" s="33"/>
      <c r="T77" s="33"/>
      <c r="U77" s="33"/>
      <c r="V77" s="33"/>
      <c r="W77" s="33"/>
      <c r="X77" s="33"/>
      <c r="Y77" s="33"/>
      <c r="Z77" s="33"/>
      <c r="AA77" s="33"/>
      <c r="AB77" s="33"/>
      <c r="AC77" s="33"/>
      <c r="AD77" s="33"/>
      <c r="AE77" s="33"/>
    </row>
    <row r="81" spans="1:47" s="2" customFormat="1" ht="6.95" customHeight="1">
      <c r="A81" s="33"/>
      <c r="B81" s="147"/>
      <c r="C81" s="148"/>
      <c r="D81" s="148"/>
      <c r="E81" s="148"/>
      <c r="F81" s="148"/>
      <c r="G81" s="148"/>
      <c r="H81" s="148"/>
      <c r="I81" s="149"/>
      <c r="J81" s="148"/>
      <c r="K81" s="148"/>
      <c r="L81" s="50"/>
      <c r="S81" s="33"/>
      <c r="T81" s="33"/>
      <c r="U81" s="33"/>
      <c r="V81" s="33"/>
      <c r="W81" s="33"/>
      <c r="X81" s="33"/>
      <c r="Y81" s="33"/>
      <c r="Z81" s="33"/>
      <c r="AA81" s="33"/>
      <c r="AB81" s="33"/>
      <c r="AC81" s="33"/>
      <c r="AD81" s="33"/>
      <c r="AE81" s="33"/>
    </row>
    <row r="82" spans="1:47" s="2" customFormat="1" ht="24.95" customHeight="1">
      <c r="A82" s="33"/>
      <c r="B82" s="34"/>
      <c r="C82" s="22" t="s">
        <v>86</v>
      </c>
      <c r="D82" s="35"/>
      <c r="E82" s="35"/>
      <c r="F82" s="35"/>
      <c r="G82" s="35"/>
      <c r="H82" s="35"/>
      <c r="I82" s="109"/>
      <c r="J82" s="35"/>
      <c r="K82" s="35"/>
      <c r="L82" s="50"/>
      <c r="S82" s="33"/>
      <c r="T82" s="33"/>
      <c r="U82" s="33"/>
      <c r="V82" s="33"/>
      <c r="W82" s="33"/>
      <c r="X82" s="33"/>
      <c r="Y82" s="33"/>
      <c r="Z82" s="33"/>
      <c r="AA82" s="33"/>
      <c r="AB82" s="33"/>
      <c r="AC82" s="33"/>
      <c r="AD82" s="33"/>
      <c r="AE82" s="33"/>
    </row>
    <row r="83" spans="1:47" s="2" customFormat="1" ht="6.95" customHeight="1">
      <c r="A83" s="33"/>
      <c r="B83" s="34"/>
      <c r="C83" s="35"/>
      <c r="D83" s="35"/>
      <c r="E83" s="35"/>
      <c r="F83" s="35"/>
      <c r="G83" s="35"/>
      <c r="H83" s="35"/>
      <c r="I83" s="109"/>
      <c r="J83" s="35"/>
      <c r="K83" s="35"/>
      <c r="L83" s="50"/>
      <c r="S83" s="33"/>
      <c r="T83" s="33"/>
      <c r="U83" s="33"/>
      <c r="V83" s="33"/>
      <c r="W83" s="33"/>
      <c r="X83" s="33"/>
      <c r="Y83" s="33"/>
      <c r="Z83" s="33"/>
      <c r="AA83" s="33"/>
      <c r="AB83" s="33"/>
      <c r="AC83" s="33"/>
      <c r="AD83" s="33"/>
      <c r="AE83" s="33"/>
    </row>
    <row r="84" spans="1:47" s="2" customFormat="1" ht="12" customHeight="1">
      <c r="A84" s="33"/>
      <c r="B84" s="34"/>
      <c r="C84" s="28" t="s">
        <v>16</v>
      </c>
      <c r="D84" s="35"/>
      <c r="E84" s="35"/>
      <c r="F84" s="35"/>
      <c r="G84" s="35"/>
      <c r="H84" s="35"/>
      <c r="I84" s="109"/>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270" t="str">
        <f>E7</f>
        <v>Obnova mostu M-01 Nalžovice</v>
      </c>
      <c r="F85" s="297"/>
      <c r="G85" s="297"/>
      <c r="H85" s="297"/>
      <c r="I85" s="109"/>
      <c r="J85" s="35"/>
      <c r="K85" s="35"/>
      <c r="L85" s="50"/>
      <c r="S85" s="33"/>
      <c r="T85" s="33"/>
      <c r="U85" s="33"/>
      <c r="V85" s="33"/>
      <c r="W85" s="33"/>
      <c r="X85" s="33"/>
      <c r="Y85" s="33"/>
      <c r="Z85" s="33"/>
      <c r="AA85" s="33"/>
      <c r="AB85" s="33"/>
      <c r="AC85" s="33"/>
      <c r="AD85" s="33"/>
      <c r="AE85" s="33"/>
    </row>
    <row r="86" spans="1:47" s="2" customFormat="1" ht="6.95" customHeight="1">
      <c r="A86" s="33"/>
      <c r="B86" s="34"/>
      <c r="C86" s="35"/>
      <c r="D86" s="35"/>
      <c r="E86" s="35"/>
      <c r="F86" s="35"/>
      <c r="G86" s="35"/>
      <c r="H86" s="35"/>
      <c r="I86" s="109"/>
      <c r="J86" s="35"/>
      <c r="K86" s="35"/>
      <c r="L86" s="50"/>
      <c r="S86" s="33"/>
      <c r="T86" s="33"/>
      <c r="U86" s="33"/>
      <c r="V86" s="33"/>
      <c r="W86" s="33"/>
      <c r="X86" s="33"/>
      <c r="Y86" s="33"/>
      <c r="Z86" s="33"/>
      <c r="AA86" s="33"/>
      <c r="AB86" s="33"/>
      <c r="AC86" s="33"/>
      <c r="AD86" s="33"/>
      <c r="AE86" s="33"/>
    </row>
    <row r="87" spans="1:47" s="2" customFormat="1" ht="12" customHeight="1">
      <c r="A87" s="33"/>
      <c r="B87" s="34"/>
      <c r="C87" s="28" t="s">
        <v>20</v>
      </c>
      <c r="D87" s="35"/>
      <c r="E87" s="35"/>
      <c r="F87" s="26" t="str">
        <f>F10</f>
        <v>Nalžovice</v>
      </c>
      <c r="G87" s="35"/>
      <c r="H87" s="35"/>
      <c r="I87" s="111" t="s">
        <v>22</v>
      </c>
      <c r="J87" s="65" t="str">
        <f>IF(J10="","",J10)</f>
        <v>Vyplň údaj</v>
      </c>
      <c r="K87" s="35"/>
      <c r="L87" s="50"/>
      <c r="S87" s="33"/>
      <c r="T87" s="33"/>
      <c r="U87" s="33"/>
      <c r="V87" s="33"/>
      <c r="W87" s="33"/>
      <c r="X87" s="33"/>
      <c r="Y87" s="33"/>
      <c r="Z87" s="33"/>
      <c r="AA87" s="33"/>
      <c r="AB87" s="33"/>
      <c r="AC87" s="33"/>
      <c r="AD87" s="33"/>
      <c r="AE87" s="33"/>
    </row>
    <row r="88" spans="1:47" s="2" customFormat="1" ht="6.95" customHeight="1">
      <c r="A88" s="33"/>
      <c r="B88" s="34"/>
      <c r="C88" s="35"/>
      <c r="D88" s="35"/>
      <c r="E88" s="35"/>
      <c r="F88" s="35"/>
      <c r="G88" s="35"/>
      <c r="H88" s="35"/>
      <c r="I88" s="109"/>
      <c r="J88" s="35"/>
      <c r="K88" s="35"/>
      <c r="L88" s="50"/>
      <c r="S88" s="33"/>
      <c r="T88" s="33"/>
      <c r="U88" s="33"/>
      <c r="V88" s="33"/>
      <c r="W88" s="33"/>
      <c r="X88" s="33"/>
      <c r="Y88" s="33"/>
      <c r="Z88" s="33"/>
      <c r="AA88" s="33"/>
      <c r="AB88" s="33"/>
      <c r="AC88" s="33"/>
      <c r="AD88" s="33"/>
      <c r="AE88" s="33"/>
    </row>
    <row r="89" spans="1:47" s="2" customFormat="1" ht="15.2" customHeight="1">
      <c r="A89" s="33"/>
      <c r="B89" s="34"/>
      <c r="C89" s="28" t="s">
        <v>23</v>
      </c>
      <c r="D89" s="35"/>
      <c r="E89" s="35"/>
      <c r="F89" s="26" t="str">
        <f>E13</f>
        <v>obec Nalžovice</v>
      </c>
      <c r="G89" s="35"/>
      <c r="H89" s="35"/>
      <c r="I89" s="111" t="s">
        <v>29</v>
      </c>
      <c r="J89" s="31" t="str">
        <f>E19</f>
        <v>KH mosty</v>
      </c>
      <c r="K89" s="35"/>
      <c r="L89" s="50"/>
      <c r="S89" s="33"/>
      <c r="T89" s="33"/>
      <c r="U89" s="33"/>
      <c r="V89" s="33"/>
      <c r="W89" s="33"/>
      <c r="X89" s="33"/>
      <c r="Y89" s="33"/>
      <c r="Z89" s="33"/>
      <c r="AA89" s="33"/>
      <c r="AB89" s="33"/>
      <c r="AC89" s="33"/>
      <c r="AD89" s="33"/>
      <c r="AE89" s="33"/>
    </row>
    <row r="90" spans="1:47" s="2" customFormat="1" ht="15.2" customHeight="1">
      <c r="A90" s="33"/>
      <c r="B90" s="34"/>
      <c r="C90" s="28" t="s">
        <v>27</v>
      </c>
      <c r="D90" s="35"/>
      <c r="E90" s="35"/>
      <c r="F90" s="26" t="str">
        <f>IF(E16="","",E16)</f>
        <v>Vyplň údaj</v>
      </c>
      <c r="G90" s="35"/>
      <c r="H90" s="35"/>
      <c r="I90" s="111" t="s">
        <v>32</v>
      </c>
      <c r="J90" s="31" t="str">
        <f>E22</f>
        <v>TMI Building s.r.o.</v>
      </c>
      <c r="K90" s="35"/>
      <c r="L90" s="50"/>
      <c r="S90" s="33"/>
      <c r="T90" s="33"/>
      <c r="U90" s="33"/>
      <c r="V90" s="33"/>
      <c r="W90" s="33"/>
      <c r="X90" s="33"/>
      <c r="Y90" s="33"/>
      <c r="Z90" s="33"/>
      <c r="AA90" s="33"/>
      <c r="AB90" s="33"/>
      <c r="AC90" s="33"/>
      <c r="AD90" s="33"/>
      <c r="AE90" s="33"/>
    </row>
    <row r="91" spans="1:47" s="2" customFormat="1" ht="10.35" customHeight="1">
      <c r="A91" s="33"/>
      <c r="B91" s="34"/>
      <c r="C91" s="35"/>
      <c r="D91" s="35"/>
      <c r="E91" s="35"/>
      <c r="F91" s="35"/>
      <c r="G91" s="35"/>
      <c r="H91" s="35"/>
      <c r="I91" s="109"/>
      <c r="J91" s="35"/>
      <c r="K91" s="35"/>
      <c r="L91" s="50"/>
      <c r="S91" s="33"/>
      <c r="T91" s="33"/>
      <c r="U91" s="33"/>
      <c r="V91" s="33"/>
      <c r="W91" s="33"/>
      <c r="X91" s="33"/>
      <c r="Y91" s="33"/>
      <c r="Z91" s="33"/>
      <c r="AA91" s="33"/>
      <c r="AB91" s="33"/>
      <c r="AC91" s="33"/>
      <c r="AD91" s="33"/>
      <c r="AE91" s="33"/>
    </row>
    <row r="92" spans="1:47" s="2" customFormat="1" ht="29.25" customHeight="1">
      <c r="A92" s="33"/>
      <c r="B92" s="34"/>
      <c r="C92" s="150" t="s">
        <v>87</v>
      </c>
      <c r="D92" s="151"/>
      <c r="E92" s="151"/>
      <c r="F92" s="151"/>
      <c r="G92" s="151"/>
      <c r="H92" s="151"/>
      <c r="I92" s="152"/>
      <c r="J92" s="153" t="s">
        <v>88</v>
      </c>
      <c r="K92" s="151"/>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09"/>
      <c r="J93" s="35"/>
      <c r="K93" s="35"/>
      <c r="L93" s="50"/>
      <c r="S93" s="33"/>
      <c r="T93" s="33"/>
      <c r="U93" s="33"/>
      <c r="V93" s="33"/>
      <c r="W93" s="33"/>
      <c r="X93" s="33"/>
      <c r="Y93" s="33"/>
      <c r="Z93" s="33"/>
      <c r="AA93" s="33"/>
      <c r="AB93" s="33"/>
      <c r="AC93" s="33"/>
      <c r="AD93" s="33"/>
      <c r="AE93" s="33"/>
    </row>
    <row r="94" spans="1:47" s="2" customFormat="1" ht="22.9" customHeight="1">
      <c r="A94" s="33"/>
      <c r="B94" s="34"/>
      <c r="C94" s="154" t="s">
        <v>89</v>
      </c>
      <c r="D94" s="35"/>
      <c r="E94" s="35"/>
      <c r="F94" s="35"/>
      <c r="G94" s="35"/>
      <c r="H94" s="35"/>
      <c r="I94" s="109"/>
      <c r="J94" s="83">
        <f>J127</f>
        <v>0</v>
      </c>
      <c r="K94" s="35"/>
      <c r="L94" s="50"/>
      <c r="S94" s="33"/>
      <c r="T94" s="33"/>
      <c r="U94" s="33"/>
      <c r="V94" s="33"/>
      <c r="W94" s="33"/>
      <c r="X94" s="33"/>
      <c r="Y94" s="33"/>
      <c r="Z94" s="33"/>
      <c r="AA94" s="33"/>
      <c r="AB94" s="33"/>
      <c r="AC94" s="33"/>
      <c r="AD94" s="33"/>
      <c r="AE94" s="33"/>
      <c r="AU94" s="16" t="s">
        <v>90</v>
      </c>
    </row>
    <row r="95" spans="1:47" s="9" customFormat="1" ht="24.95" customHeight="1">
      <c r="B95" s="155"/>
      <c r="C95" s="156"/>
      <c r="D95" s="157" t="s">
        <v>91</v>
      </c>
      <c r="E95" s="158"/>
      <c r="F95" s="158"/>
      <c r="G95" s="158"/>
      <c r="H95" s="158"/>
      <c r="I95" s="159"/>
      <c r="J95" s="160">
        <f>J128</f>
        <v>0</v>
      </c>
      <c r="K95" s="156"/>
      <c r="L95" s="161"/>
    </row>
    <row r="96" spans="1:47" s="10" customFormat="1" ht="19.899999999999999" customHeight="1">
      <c r="B96" s="162"/>
      <c r="C96" s="163"/>
      <c r="D96" s="164" t="s">
        <v>92</v>
      </c>
      <c r="E96" s="165"/>
      <c r="F96" s="165"/>
      <c r="G96" s="165"/>
      <c r="H96" s="165"/>
      <c r="I96" s="166"/>
      <c r="J96" s="167">
        <f>J129</f>
        <v>0</v>
      </c>
      <c r="K96" s="163"/>
      <c r="L96" s="168"/>
    </row>
    <row r="97" spans="1:31" s="10" customFormat="1" ht="19.899999999999999" customHeight="1">
      <c r="B97" s="162"/>
      <c r="C97" s="163"/>
      <c r="D97" s="164" t="s">
        <v>93</v>
      </c>
      <c r="E97" s="165"/>
      <c r="F97" s="165"/>
      <c r="G97" s="165"/>
      <c r="H97" s="165"/>
      <c r="I97" s="166"/>
      <c r="J97" s="167">
        <f>J172</f>
        <v>0</v>
      </c>
      <c r="K97" s="163"/>
      <c r="L97" s="168"/>
    </row>
    <row r="98" spans="1:31" s="10" customFormat="1" ht="19.899999999999999" customHeight="1">
      <c r="B98" s="162"/>
      <c r="C98" s="163"/>
      <c r="D98" s="164" t="s">
        <v>94</v>
      </c>
      <c r="E98" s="165"/>
      <c r="F98" s="165"/>
      <c r="G98" s="165"/>
      <c r="H98" s="165"/>
      <c r="I98" s="166"/>
      <c r="J98" s="167">
        <f>J192</f>
        <v>0</v>
      </c>
      <c r="K98" s="163"/>
      <c r="L98" s="168"/>
    </row>
    <row r="99" spans="1:31" s="10" customFormat="1" ht="19.899999999999999" customHeight="1">
      <c r="B99" s="162"/>
      <c r="C99" s="163"/>
      <c r="D99" s="164" t="s">
        <v>95</v>
      </c>
      <c r="E99" s="165"/>
      <c r="F99" s="165"/>
      <c r="G99" s="165"/>
      <c r="H99" s="165"/>
      <c r="I99" s="166"/>
      <c r="J99" s="167">
        <f>J220</f>
        <v>0</v>
      </c>
      <c r="K99" s="163"/>
      <c r="L99" s="168"/>
    </row>
    <row r="100" spans="1:31" s="10" customFormat="1" ht="19.899999999999999" customHeight="1">
      <c r="B100" s="162"/>
      <c r="C100" s="163"/>
      <c r="D100" s="164" t="s">
        <v>96</v>
      </c>
      <c r="E100" s="165"/>
      <c r="F100" s="165"/>
      <c r="G100" s="165"/>
      <c r="H100" s="165"/>
      <c r="I100" s="166"/>
      <c r="J100" s="167">
        <f>J239</f>
        <v>0</v>
      </c>
      <c r="K100" s="163"/>
      <c r="L100" s="168"/>
    </row>
    <row r="101" spans="1:31" s="10" customFormat="1" ht="19.899999999999999" customHeight="1">
      <c r="B101" s="162"/>
      <c r="C101" s="163"/>
      <c r="D101" s="164" t="s">
        <v>97</v>
      </c>
      <c r="E101" s="165"/>
      <c r="F101" s="165"/>
      <c r="G101" s="165"/>
      <c r="H101" s="165"/>
      <c r="I101" s="166"/>
      <c r="J101" s="167">
        <f>J250</f>
        <v>0</v>
      </c>
      <c r="K101" s="163"/>
      <c r="L101" s="168"/>
    </row>
    <row r="102" spans="1:31" s="10" customFormat="1" ht="19.899999999999999" customHeight="1">
      <c r="B102" s="162"/>
      <c r="C102" s="163"/>
      <c r="D102" s="164" t="s">
        <v>98</v>
      </c>
      <c r="E102" s="165"/>
      <c r="F102" s="165"/>
      <c r="G102" s="165"/>
      <c r="H102" s="165"/>
      <c r="I102" s="166"/>
      <c r="J102" s="167">
        <f>J269</f>
        <v>0</v>
      </c>
      <c r="K102" s="163"/>
      <c r="L102" s="168"/>
    </row>
    <row r="103" spans="1:31" s="10" customFormat="1" ht="19.899999999999999" customHeight="1">
      <c r="B103" s="162"/>
      <c r="C103" s="163"/>
      <c r="D103" s="164" t="s">
        <v>99</v>
      </c>
      <c r="E103" s="165"/>
      <c r="F103" s="165"/>
      <c r="G103" s="165"/>
      <c r="H103" s="165"/>
      <c r="I103" s="166"/>
      <c r="J103" s="167">
        <f>J277</f>
        <v>0</v>
      </c>
      <c r="K103" s="163"/>
      <c r="L103" s="168"/>
    </row>
    <row r="104" spans="1:31" s="9" customFormat="1" ht="24.95" customHeight="1">
      <c r="B104" s="155"/>
      <c r="C104" s="156"/>
      <c r="D104" s="157" t="s">
        <v>100</v>
      </c>
      <c r="E104" s="158"/>
      <c r="F104" s="158"/>
      <c r="G104" s="158"/>
      <c r="H104" s="158"/>
      <c r="I104" s="159"/>
      <c r="J104" s="160">
        <f>J279</f>
        <v>0</v>
      </c>
      <c r="K104" s="156"/>
      <c r="L104" s="161"/>
    </row>
    <row r="105" spans="1:31" s="10" customFormat="1" ht="19.899999999999999" customHeight="1">
      <c r="B105" s="162"/>
      <c r="C105" s="163"/>
      <c r="D105" s="164" t="s">
        <v>101</v>
      </c>
      <c r="E105" s="165"/>
      <c r="F105" s="165"/>
      <c r="G105" s="165"/>
      <c r="H105" s="165"/>
      <c r="I105" s="166"/>
      <c r="J105" s="167">
        <f>J280</f>
        <v>0</v>
      </c>
      <c r="K105" s="163"/>
      <c r="L105" s="168"/>
    </row>
    <row r="106" spans="1:31" s="9" customFormat="1" ht="24.95" customHeight="1">
      <c r="B106" s="155"/>
      <c r="C106" s="156"/>
      <c r="D106" s="157" t="s">
        <v>102</v>
      </c>
      <c r="E106" s="158"/>
      <c r="F106" s="158"/>
      <c r="G106" s="158"/>
      <c r="H106" s="158"/>
      <c r="I106" s="159"/>
      <c r="J106" s="160">
        <f>J299</f>
        <v>0</v>
      </c>
      <c r="K106" s="156"/>
      <c r="L106" s="161"/>
    </row>
    <row r="107" spans="1:31" s="10" customFormat="1" ht="19.899999999999999" customHeight="1">
      <c r="B107" s="162"/>
      <c r="C107" s="163"/>
      <c r="D107" s="164" t="s">
        <v>103</v>
      </c>
      <c r="E107" s="165"/>
      <c r="F107" s="165"/>
      <c r="G107" s="165"/>
      <c r="H107" s="165"/>
      <c r="I107" s="166"/>
      <c r="J107" s="167">
        <f>J300</f>
        <v>0</v>
      </c>
      <c r="K107" s="163"/>
      <c r="L107" s="168"/>
    </row>
    <row r="108" spans="1:31" s="10" customFormat="1" ht="19.899999999999999" customHeight="1">
      <c r="B108" s="162"/>
      <c r="C108" s="163"/>
      <c r="D108" s="164" t="s">
        <v>104</v>
      </c>
      <c r="E108" s="165"/>
      <c r="F108" s="165"/>
      <c r="G108" s="165"/>
      <c r="H108" s="165"/>
      <c r="I108" s="166"/>
      <c r="J108" s="167">
        <f>J309</f>
        <v>0</v>
      </c>
      <c r="K108" s="163"/>
      <c r="L108" s="168"/>
    </row>
    <row r="109" spans="1:31" s="10" customFormat="1" ht="19.899999999999999" customHeight="1">
      <c r="B109" s="162"/>
      <c r="C109" s="163"/>
      <c r="D109" s="164" t="s">
        <v>105</v>
      </c>
      <c r="E109" s="165"/>
      <c r="F109" s="165"/>
      <c r="G109" s="165"/>
      <c r="H109" s="165"/>
      <c r="I109" s="166"/>
      <c r="J109" s="167">
        <f>J315</f>
        <v>0</v>
      </c>
      <c r="K109" s="163"/>
      <c r="L109" s="168"/>
    </row>
    <row r="110" spans="1:31" s="2" customFormat="1" ht="21.75" customHeight="1">
      <c r="A110" s="33"/>
      <c r="B110" s="34"/>
      <c r="C110" s="35"/>
      <c r="D110" s="35"/>
      <c r="E110" s="35"/>
      <c r="F110" s="35"/>
      <c r="G110" s="35"/>
      <c r="H110" s="35"/>
      <c r="I110" s="109"/>
      <c r="J110" s="35"/>
      <c r="K110" s="35"/>
      <c r="L110" s="50"/>
      <c r="S110" s="33"/>
      <c r="T110" s="33"/>
      <c r="U110" s="33"/>
      <c r="V110" s="33"/>
      <c r="W110" s="33"/>
      <c r="X110" s="33"/>
      <c r="Y110" s="33"/>
      <c r="Z110" s="33"/>
      <c r="AA110" s="33"/>
      <c r="AB110" s="33"/>
      <c r="AC110" s="33"/>
      <c r="AD110" s="33"/>
      <c r="AE110" s="33"/>
    </row>
    <row r="111" spans="1:31" s="2" customFormat="1" ht="6.95" customHeight="1">
      <c r="A111" s="33"/>
      <c r="B111" s="53"/>
      <c r="C111" s="54"/>
      <c r="D111" s="54"/>
      <c r="E111" s="54"/>
      <c r="F111" s="54"/>
      <c r="G111" s="54"/>
      <c r="H111" s="54"/>
      <c r="I111" s="146"/>
      <c r="J111" s="54"/>
      <c r="K111" s="54"/>
      <c r="L111" s="50"/>
      <c r="S111" s="33"/>
      <c r="T111" s="33"/>
      <c r="U111" s="33"/>
      <c r="V111" s="33"/>
      <c r="W111" s="33"/>
      <c r="X111" s="33"/>
      <c r="Y111" s="33"/>
      <c r="Z111" s="33"/>
      <c r="AA111" s="33"/>
      <c r="AB111" s="33"/>
      <c r="AC111" s="33"/>
      <c r="AD111" s="33"/>
      <c r="AE111" s="33"/>
    </row>
    <row r="115" spans="1:63" s="2" customFormat="1" ht="6.95" customHeight="1">
      <c r="A115" s="33"/>
      <c r="B115" s="55"/>
      <c r="C115" s="56"/>
      <c r="D115" s="56"/>
      <c r="E115" s="56"/>
      <c r="F115" s="56"/>
      <c r="G115" s="56"/>
      <c r="H115" s="56"/>
      <c r="I115" s="149"/>
      <c r="J115" s="56"/>
      <c r="K115" s="56"/>
      <c r="L115" s="50"/>
      <c r="S115" s="33"/>
      <c r="T115" s="33"/>
      <c r="U115" s="33"/>
      <c r="V115" s="33"/>
      <c r="W115" s="33"/>
      <c r="X115" s="33"/>
      <c r="Y115" s="33"/>
      <c r="Z115" s="33"/>
      <c r="AA115" s="33"/>
      <c r="AB115" s="33"/>
      <c r="AC115" s="33"/>
      <c r="AD115" s="33"/>
      <c r="AE115" s="33"/>
    </row>
    <row r="116" spans="1:63" s="2" customFormat="1" ht="24.95" customHeight="1">
      <c r="A116" s="33"/>
      <c r="B116" s="34"/>
      <c r="C116" s="22" t="s">
        <v>106</v>
      </c>
      <c r="D116" s="35"/>
      <c r="E116" s="35"/>
      <c r="F116" s="35"/>
      <c r="G116" s="35"/>
      <c r="H116" s="35"/>
      <c r="I116" s="109"/>
      <c r="J116" s="35"/>
      <c r="K116" s="35"/>
      <c r="L116" s="50"/>
      <c r="S116" s="33"/>
      <c r="T116" s="33"/>
      <c r="U116" s="33"/>
      <c r="V116" s="33"/>
      <c r="W116" s="33"/>
      <c r="X116" s="33"/>
      <c r="Y116" s="33"/>
      <c r="Z116" s="33"/>
      <c r="AA116" s="33"/>
      <c r="AB116" s="33"/>
      <c r="AC116" s="33"/>
      <c r="AD116" s="33"/>
      <c r="AE116" s="33"/>
    </row>
    <row r="117" spans="1:63" s="2" customFormat="1" ht="6.95" customHeight="1">
      <c r="A117" s="33"/>
      <c r="B117" s="34"/>
      <c r="C117" s="35"/>
      <c r="D117" s="35"/>
      <c r="E117" s="35"/>
      <c r="F117" s="35"/>
      <c r="G117" s="35"/>
      <c r="H117" s="35"/>
      <c r="I117" s="109"/>
      <c r="J117" s="35"/>
      <c r="K117" s="35"/>
      <c r="L117" s="50"/>
      <c r="S117" s="33"/>
      <c r="T117" s="33"/>
      <c r="U117" s="33"/>
      <c r="V117" s="33"/>
      <c r="W117" s="33"/>
      <c r="X117" s="33"/>
      <c r="Y117" s="33"/>
      <c r="Z117" s="33"/>
      <c r="AA117" s="33"/>
      <c r="AB117" s="33"/>
      <c r="AC117" s="33"/>
      <c r="AD117" s="33"/>
      <c r="AE117" s="33"/>
    </row>
    <row r="118" spans="1:63" s="2" customFormat="1" ht="12" customHeight="1">
      <c r="A118" s="33"/>
      <c r="B118" s="34"/>
      <c r="C118" s="28" t="s">
        <v>16</v>
      </c>
      <c r="D118" s="35"/>
      <c r="E118" s="35"/>
      <c r="F118" s="35"/>
      <c r="G118" s="35"/>
      <c r="H118" s="35"/>
      <c r="I118" s="109"/>
      <c r="J118" s="35"/>
      <c r="K118" s="35"/>
      <c r="L118" s="50"/>
      <c r="S118" s="33"/>
      <c r="T118" s="33"/>
      <c r="U118" s="33"/>
      <c r="V118" s="33"/>
      <c r="W118" s="33"/>
      <c r="X118" s="33"/>
      <c r="Y118" s="33"/>
      <c r="Z118" s="33"/>
      <c r="AA118" s="33"/>
      <c r="AB118" s="33"/>
      <c r="AC118" s="33"/>
      <c r="AD118" s="33"/>
      <c r="AE118" s="33"/>
    </row>
    <row r="119" spans="1:63" s="2" customFormat="1" ht="16.5" customHeight="1">
      <c r="A119" s="33"/>
      <c r="B119" s="34"/>
      <c r="C119" s="35"/>
      <c r="D119" s="35"/>
      <c r="E119" s="270" t="str">
        <f>E7</f>
        <v>Obnova mostu M-01 Nalžovice</v>
      </c>
      <c r="F119" s="297"/>
      <c r="G119" s="297"/>
      <c r="H119" s="297"/>
      <c r="I119" s="109"/>
      <c r="J119" s="35"/>
      <c r="K119" s="35"/>
      <c r="L119" s="50"/>
      <c r="S119" s="33"/>
      <c r="T119" s="33"/>
      <c r="U119" s="33"/>
      <c r="V119" s="33"/>
      <c r="W119" s="33"/>
      <c r="X119" s="33"/>
      <c r="Y119" s="33"/>
      <c r="Z119" s="33"/>
      <c r="AA119" s="33"/>
      <c r="AB119" s="33"/>
      <c r="AC119" s="33"/>
      <c r="AD119" s="33"/>
      <c r="AE119" s="33"/>
    </row>
    <row r="120" spans="1:63" s="2" customFormat="1" ht="6.95" customHeight="1">
      <c r="A120" s="33"/>
      <c r="B120" s="34"/>
      <c r="C120" s="35"/>
      <c r="D120" s="35"/>
      <c r="E120" s="35"/>
      <c r="F120" s="35"/>
      <c r="G120" s="35"/>
      <c r="H120" s="35"/>
      <c r="I120" s="109"/>
      <c r="J120" s="35"/>
      <c r="K120" s="35"/>
      <c r="L120" s="50"/>
      <c r="S120" s="33"/>
      <c r="T120" s="33"/>
      <c r="U120" s="33"/>
      <c r="V120" s="33"/>
      <c r="W120" s="33"/>
      <c r="X120" s="33"/>
      <c r="Y120" s="33"/>
      <c r="Z120" s="33"/>
      <c r="AA120" s="33"/>
      <c r="AB120" s="33"/>
      <c r="AC120" s="33"/>
      <c r="AD120" s="33"/>
      <c r="AE120" s="33"/>
    </row>
    <row r="121" spans="1:63" s="2" customFormat="1" ht="12" customHeight="1">
      <c r="A121" s="33"/>
      <c r="B121" s="34"/>
      <c r="C121" s="28" t="s">
        <v>20</v>
      </c>
      <c r="D121" s="35"/>
      <c r="E121" s="35"/>
      <c r="F121" s="26" t="str">
        <f>F10</f>
        <v>Nalžovice</v>
      </c>
      <c r="G121" s="35"/>
      <c r="H121" s="35"/>
      <c r="I121" s="111" t="s">
        <v>22</v>
      </c>
      <c r="J121" s="65" t="str">
        <f>IF(J10="","",J10)</f>
        <v>Vyplň údaj</v>
      </c>
      <c r="K121" s="35"/>
      <c r="L121" s="50"/>
      <c r="S121" s="33"/>
      <c r="T121" s="33"/>
      <c r="U121" s="33"/>
      <c r="V121" s="33"/>
      <c r="W121" s="33"/>
      <c r="X121" s="33"/>
      <c r="Y121" s="33"/>
      <c r="Z121" s="33"/>
      <c r="AA121" s="33"/>
      <c r="AB121" s="33"/>
      <c r="AC121" s="33"/>
      <c r="AD121" s="33"/>
      <c r="AE121" s="33"/>
    </row>
    <row r="122" spans="1:63" s="2" customFormat="1" ht="6.95" customHeight="1">
      <c r="A122" s="33"/>
      <c r="B122" s="34"/>
      <c r="C122" s="35"/>
      <c r="D122" s="35"/>
      <c r="E122" s="35"/>
      <c r="F122" s="35"/>
      <c r="G122" s="35"/>
      <c r="H122" s="35"/>
      <c r="I122" s="109"/>
      <c r="J122" s="35"/>
      <c r="K122" s="35"/>
      <c r="L122" s="50"/>
      <c r="S122" s="33"/>
      <c r="T122" s="33"/>
      <c r="U122" s="33"/>
      <c r="V122" s="33"/>
      <c r="W122" s="33"/>
      <c r="X122" s="33"/>
      <c r="Y122" s="33"/>
      <c r="Z122" s="33"/>
      <c r="AA122" s="33"/>
      <c r="AB122" s="33"/>
      <c r="AC122" s="33"/>
      <c r="AD122" s="33"/>
      <c r="AE122" s="33"/>
    </row>
    <row r="123" spans="1:63" s="2" customFormat="1" ht="15.2" customHeight="1">
      <c r="A123" s="33"/>
      <c r="B123" s="34"/>
      <c r="C123" s="28" t="s">
        <v>23</v>
      </c>
      <c r="D123" s="35"/>
      <c r="E123" s="35"/>
      <c r="F123" s="26" t="str">
        <f>E13</f>
        <v>obec Nalžovice</v>
      </c>
      <c r="G123" s="35"/>
      <c r="H123" s="35"/>
      <c r="I123" s="111" t="s">
        <v>29</v>
      </c>
      <c r="J123" s="31" t="str">
        <f>E19</f>
        <v>KH mosty</v>
      </c>
      <c r="K123" s="35"/>
      <c r="L123" s="50"/>
      <c r="S123" s="33"/>
      <c r="T123" s="33"/>
      <c r="U123" s="33"/>
      <c r="V123" s="33"/>
      <c r="W123" s="33"/>
      <c r="X123" s="33"/>
      <c r="Y123" s="33"/>
      <c r="Z123" s="33"/>
      <c r="AA123" s="33"/>
      <c r="AB123" s="33"/>
      <c r="AC123" s="33"/>
      <c r="AD123" s="33"/>
      <c r="AE123" s="33"/>
    </row>
    <row r="124" spans="1:63" s="2" customFormat="1" ht="15.2" customHeight="1">
      <c r="A124" s="33"/>
      <c r="B124" s="34"/>
      <c r="C124" s="28" t="s">
        <v>27</v>
      </c>
      <c r="D124" s="35"/>
      <c r="E124" s="35"/>
      <c r="F124" s="26" t="str">
        <f>IF(E16="","",E16)</f>
        <v>Vyplň údaj</v>
      </c>
      <c r="G124" s="35"/>
      <c r="H124" s="35"/>
      <c r="I124" s="111" t="s">
        <v>32</v>
      </c>
      <c r="J124" s="31" t="str">
        <f>E22</f>
        <v>TMI Building s.r.o.</v>
      </c>
      <c r="K124" s="35"/>
      <c r="L124" s="50"/>
      <c r="S124" s="33"/>
      <c r="T124" s="33"/>
      <c r="U124" s="33"/>
      <c r="V124" s="33"/>
      <c r="W124" s="33"/>
      <c r="X124" s="33"/>
      <c r="Y124" s="33"/>
      <c r="Z124" s="33"/>
      <c r="AA124" s="33"/>
      <c r="AB124" s="33"/>
      <c r="AC124" s="33"/>
      <c r="AD124" s="33"/>
      <c r="AE124" s="33"/>
    </row>
    <row r="125" spans="1:63" s="2" customFormat="1" ht="10.35" customHeight="1">
      <c r="A125" s="33"/>
      <c r="B125" s="34"/>
      <c r="C125" s="35"/>
      <c r="D125" s="35"/>
      <c r="E125" s="35"/>
      <c r="F125" s="35"/>
      <c r="G125" s="35"/>
      <c r="H125" s="35"/>
      <c r="I125" s="109"/>
      <c r="J125" s="35"/>
      <c r="K125" s="35"/>
      <c r="L125" s="50"/>
      <c r="S125" s="33"/>
      <c r="T125" s="33"/>
      <c r="U125" s="33"/>
      <c r="V125" s="33"/>
      <c r="W125" s="33"/>
      <c r="X125" s="33"/>
      <c r="Y125" s="33"/>
      <c r="Z125" s="33"/>
      <c r="AA125" s="33"/>
      <c r="AB125" s="33"/>
      <c r="AC125" s="33"/>
      <c r="AD125" s="33"/>
      <c r="AE125" s="33"/>
    </row>
    <row r="126" spans="1:63" s="11" customFormat="1" ht="29.25" customHeight="1">
      <c r="A126" s="169"/>
      <c r="B126" s="170"/>
      <c r="C126" s="171" t="s">
        <v>107</v>
      </c>
      <c r="D126" s="172" t="s">
        <v>62</v>
      </c>
      <c r="E126" s="172" t="s">
        <v>58</v>
      </c>
      <c r="F126" s="172" t="s">
        <v>59</v>
      </c>
      <c r="G126" s="172" t="s">
        <v>108</v>
      </c>
      <c r="H126" s="172" t="s">
        <v>109</v>
      </c>
      <c r="I126" s="173" t="s">
        <v>110</v>
      </c>
      <c r="J126" s="172" t="s">
        <v>88</v>
      </c>
      <c r="K126" s="174" t="s">
        <v>111</v>
      </c>
      <c r="L126" s="175"/>
      <c r="M126" s="74" t="s">
        <v>1</v>
      </c>
      <c r="N126" s="75" t="s">
        <v>41</v>
      </c>
      <c r="O126" s="75" t="s">
        <v>112</v>
      </c>
      <c r="P126" s="75" t="s">
        <v>113</v>
      </c>
      <c r="Q126" s="75" t="s">
        <v>114</v>
      </c>
      <c r="R126" s="75" t="s">
        <v>115</v>
      </c>
      <c r="S126" s="75" t="s">
        <v>116</v>
      </c>
      <c r="T126" s="76" t="s">
        <v>117</v>
      </c>
      <c r="U126" s="169"/>
      <c r="V126" s="169"/>
      <c r="W126" s="169"/>
      <c r="X126" s="169"/>
      <c r="Y126" s="169"/>
      <c r="Z126" s="169"/>
      <c r="AA126" s="169"/>
      <c r="AB126" s="169"/>
      <c r="AC126" s="169"/>
      <c r="AD126" s="169"/>
      <c r="AE126" s="169"/>
    </row>
    <row r="127" spans="1:63" s="2" customFormat="1" ht="22.9" customHeight="1">
      <c r="A127" s="33"/>
      <c r="B127" s="34"/>
      <c r="C127" s="81" t="s">
        <v>118</v>
      </c>
      <c r="D127" s="35"/>
      <c r="E127" s="35"/>
      <c r="F127" s="35"/>
      <c r="G127" s="35"/>
      <c r="H127" s="35"/>
      <c r="I127" s="109"/>
      <c r="J127" s="176">
        <f>BK127</f>
        <v>0</v>
      </c>
      <c r="K127" s="35"/>
      <c r="L127" s="38"/>
      <c r="M127" s="77"/>
      <c r="N127" s="177"/>
      <c r="O127" s="78"/>
      <c r="P127" s="178">
        <f>P128+P279+P299</f>
        <v>0</v>
      </c>
      <c r="Q127" s="78"/>
      <c r="R127" s="178">
        <f>R128+R279+R299</f>
        <v>453.67649684000008</v>
      </c>
      <c r="S127" s="78"/>
      <c r="T127" s="179">
        <f>T128+T279+T299</f>
        <v>204.97200000000004</v>
      </c>
      <c r="U127" s="33"/>
      <c r="V127" s="33"/>
      <c r="W127" s="33"/>
      <c r="X127" s="33"/>
      <c r="Y127" s="33"/>
      <c r="Z127" s="33"/>
      <c r="AA127" s="33"/>
      <c r="AB127" s="33"/>
      <c r="AC127" s="33"/>
      <c r="AD127" s="33"/>
      <c r="AE127" s="33"/>
      <c r="AT127" s="16" t="s">
        <v>76</v>
      </c>
      <c r="AU127" s="16" t="s">
        <v>90</v>
      </c>
      <c r="BK127" s="180">
        <f>BK128+BK279+BK299</f>
        <v>0</v>
      </c>
    </row>
    <row r="128" spans="1:63" s="12" customFormat="1" ht="25.9" customHeight="1">
      <c r="B128" s="181"/>
      <c r="C128" s="182"/>
      <c r="D128" s="183" t="s">
        <v>76</v>
      </c>
      <c r="E128" s="184" t="s">
        <v>119</v>
      </c>
      <c r="F128" s="184" t="s">
        <v>120</v>
      </c>
      <c r="G128" s="182"/>
      <c r="H128" s="182"/>
      <c r="I128" s="185"/>
      <c r="J128" s="186">
        <f>BK128</f>
        <v>0</v>
      </c>
      <c r="K128" s="182"/>
      <c r="L128" s="187"/>
      <c r="M128" s="188"/>
      <c r="N128" s="189"/>
      <c r="O128" s="189"/>
      <c r="P128" s="190">
        <f>P129+P172+P192+P220+P239+P250+P269+P277</f>
        <v>0</v>
      </c>
      <c r="Q128" s="189"/>
      <c r="R128" s="190">
        <f>R129+R172+R192+R220+R239+R250+R269+R277</f>
        <v>453.12729604000009</v>
      </c>
      <c r="S128" s="189"/>
      <c r="T128" s="191">
        <f>T129+T172+T192+T220+T239+T250+T269+T277</f>
        <v>204.97200000000004</v>
      </c>
      <c r="AR128" s="192" t="s">
        <v>82</v>
      </c>
      <c r="AT128" s="193" t="s">
        <v>76</v>
      </c>
      <c r="AU128" s="193" t="s">
        <v>77</v>
      </c>
      <c r="AY128" s="192" t="s">
        <v>121</v>
      </c>
      <c r="BK128" s="194">
        <f>BK129+BK172+BK192+BK220+BK239+BK250+BK269+BK277</f>
        <v>0</v>
      </c>
    </row>
    <row r="129" spans="1:65" s="12" customFormat="1" ht="22.9" customHeight="1">
      <c r="B129" s="181"/>
      <c r="C129" s="182"/>
      <c r="D129" s="183" t="s">
        <v>76</v>
      </c>
      <c r="E129" s="195" t="s">
        <v>82</v>
      </c>
      <c r="F129" s="195" t="s">
        <v>122</v>
      </c>
      <c r="G129" s="182"/>
      <c r="H129" s="182"/>
      <c r="I129" s="185"/>
      <c r="J129" s="196">
        <f>BK129</f>
        <v>0</v>
      </c>
      <c r="K129" s="182"/>
      <c r="L129" s="187"/>
      <c r="M129" s="188"/>
      <c r="N129" s="189"/>
      <c r="O129" s="189"/>
      <c r="P129" s="190">
        <f>SUM(P130:P171)</f>
        <v>0</v>
      </c>
      <c r="Q129" s="189"/>
      <c r="R129" s="190">
        <f>SUM(R130:R171)</f>
        <v>338.20762000000002</v>
      </c>
      <c r="S129" s="189"/>
      <c r="T129" s="191">
        <f>SUM(T130:T171)</f>
        <v>43.32</v>
      </c>
      <c r="AR129" s="192" t="s">
        <v>82</v>
      </c>
      <c r="AT129" s="193" t="s">
        <v>76</v>
      </c>
      <c r="AU129" s="193" t="s">
        <v>82</v>
      </c>
      <c r="AY129" s="192" t="s">
        <v>121</v>
      </c>
      <c r="BK129" s="194">
        <f>SUM(BK130:BK171)</f>
        <v>0</v>
      </c>
    </row>
    <row r="130" spans="1:65" s="2" customFormat="1" ht="44.25" customHeight="1">
      <c r="A130" s="33"/>
      <c r="B130" s="34"/>
      <c r="C130" s="197" t="s">
        <v>82</v>
      </c>
      <c r="D130" s="197" t="s">
        <v>123</v>
      </c>
      <c r="E130" s="198" t="s">
        <v>124</v>
      </c>
      <c r="F130" s="199" t="s">
        <v>125</v>
      </c>
      <c r="G130" s="200" t="s">
        <v>126</v>
      </c>
      <c r="H130" s="201">
        <v>6</v>
      </c>
      <c r="I130" s="202"/>
      <c r="J130" s="203">
        <f>ROUND(I130*H130,2)</f>
        <v>0</v>
      </c>
      <c r="K130" s="199" t="s">
        <v>127</v>
      </c>
      <c r="L130" s="38"/>
      <c r="M130" s="204" t="s">
        <v>1</v>
      </c>
      <c r="N130" s="205" t="s">
        <v>42</v>
      </c>
      <c r="O130" s="70"/>
      <c r="P130" s="206">
        <f>O130*H130</f>
        <v>0</v>
      </c>
      <c r="Q130" s="206">
        <v>0</v>
      </c>
      <c r="R130" s="206">
        <f>Q130*H130</f>
        <v>0</v>
      </c>
      <c r="S130" s="206">
        <v>9.8000000000000004E-2</v>
      </c>
      <c r="T130" s="207">
        <f>S130*H130</f>
        <v>0.58800000000000008</v>
      </c>
      <c r="U130" s="33"/>
      <c r="V130" s="33"/>
      <c r="W130" s="33"/>
      <c r="X130" s="33"/>
      <c r="Y130" s="33"/>
      <c r="Z130" s="33"/>
      <c r="AA130" s="33"/>
      <c r="AB130" s="33"/>
      <c r="AC130" s="33"/>
      <c r="AD130" s="33"/>
      <c r="AE130" s="33"/>
      <c r="AR130" s="208" t="s">
        <v>128</v>
      </c>
      <c r="AT130" s="208" t="s">
        <v>123</v>
      </c>
      <c r="AU130" s="208" t="s">
        <v>84</v>
      </c>
      <c r="AY130" s="16" t="s">
        <v>121</v>
      </c>
      <c r="BE130" s="209">
        <f>IF(N130="základní",J130,0)</f>
        <v>0</v>
      </c>
      <c r="BF130" s="209">
        <f>IF(N130="snížená",J130,0)</f>
        <v>0</v>
      </c>
      <c r="BG130" s="209">
        <f>IF(N130="zákl. přenesená",J130,0)</f>
        <v>0</v>
      </c>
      <c r="BH130" s="209">
        <f>IF(N130="sníž. přenesená",J130,0)</f>
        <v>0</v>
      </c>
      <c r="BI130" s="209">
        <f>IF(N130="nulová",J130,0)</f>
        <v>0</v>
      </c>
      <c r="BJ130" s="16" t="s">
        <v>82</v>
      </c>
      <c r="BK130" s="209">
        <f>ROUND(I130*H130,2)</f>
        <v>0</v>
      </c>
      <c r="BL130" s="16" t="s">
        <v>128</v>
      </c>
      <c r="BM130" s="208" t="s">
        <v>129</v>
      </c>
    </row>
    <row r="131" spans="1:65" s="2" customFormat="1" ht="253.5">
      <c r="A131" s="33"/>
      <c r="B131" s="34"/>
      <c r="C131" s="35"/>
      <c r="D131" s="210" t="s">
        <v>130</v>
      </c>
      <c r="E131" s="35"/>
      <c r="F131" s="211" t="s">
        <v>131</v>
      </c>
      <c r="G131" s="35"/>
      <c r="H131" s="35"/>
      <c r="I131" s="109"/>
      <c r="J131" s="35"/>
      <c r="K131" s="35"/>
      <c r="L131" s="38"/>
      <c r="M131" s="212"/>
      <c r="N131" s="213"/>
      <c r="O131" s="70"/>
      <c r="P131" s="70"/>
      <c r="Q131" s="70"/>
      <c r="R131" s="70"/>
      <c r="S131" s="70"/>
      <c r="T131" s="71"/>
      <c r="U131" s="33"/>
      <c r="V131" s="33"/>
      <c r="W131" s="33"/>
      <c r="X131" s="33"/>
      <c r="Y131" s="33"/>
      <c r="Z131" s="33"/>
      <c r="AA131" s="33"/>
      <c r="AB131" s="33"/>
      <c r="AC131" s="33"/>
      <c r="AD131" s="33"/>
      <c r="AE131" s="33"/>
      <c r="AT131" s="16" t="s">
        <v>130</v>
      </c>
      <c r="AU131" s="16" t="s">
        <v>84</v>
      </c>
    </row>
    <row r="132" spans="1:65" s="13" customFormat="1" ht="11.25">
      <c r="B132" s="214"/>
      <c r="C132" s="215"/>
      <c r="D132" s="210" t="s">
        <v>132</v>
      </c>
      <c r="E132" s="216" t="s">
        <v>1</v>
      </c>
      <c r="F132" s="217" t="s">
        <v>133</v>
      </c>
      <c r="G132" s="215"/>
      <c r="H132" s="218">
        <v>6</v>
      </c>
      <c r="I132" s="219"/>
      <c r="J132" s="215"/>
      <c r="K132" s="215"/>
      <c r="L132" s="220"/>
      <c r="M132" s="221"/>
      <c r="N132" s="222"/>
      <c r="O132" s="222"/>
      <c r="P132" s="222"/>
      <c r="Q132" s="222"/>
      <c r="R132" s="222"/>
      <c r="S132" s="222"/>
      <c r="T132" s="223"/>
      <c r="AT132" s="224" t="s">
        <v>132</v>
      </c>
      <c r="AU132" s="224" t="s">
        <v>84</v>
      </c>
      <c r="AV132" s="13" t="s">
        <v>84</v>
      </c>
      <c r="AW132" s="13" t="s">
        <v>31</v>
      </c>
      <c r="AX132" s="13" t="s">
        <v>77</v>
      </c>
      <c r="AY132" s="224" t="s">
        <v>121</v>
      </c>
    </row>
    <row r="133" spans="1:65" s="14" customFormat="1" ht="11.25">
      <c r="B133" s="225"/>
      <c r="C133" s="226"/>
      <c r="D133" s="210" t="s">
        <v>132</v>
      </c>
      <c r="E133" s="227" t="s">
        <v>1</v>
      </c>
      <c r="F133" s="228" t="s">
        <v>134</v>
      </c>
      <c r="G133" s="226"/>
      <c r="H133" s="229">
        <v>6</v>
      </c>
      <c r="I133" s="230"/>
      <c r="J133" s="226"/>
      <c r="K133" s="226"/>
      <c r="L133" s="231"/>
      <c r="M133" s="232"/>
      <c r="N133" s="233"/>
      <c r="O133" s="233"/>
      <c r="P133" s="233"/>
      <c r="Q133" s="233"/>
      <c r="R133" s="233"/>
      <c r="S133" s="233"/>
      <c r="T133" s="234"/>
      <c r="AT133" s="235" t="s">
        <v>132</v>
      </c>
      <c r="AU133" s="235" t="s">
        <v>84</v>
      </c>
      <c r="AV133" s="14" t="s">
        <v>128</v>
      </c>
      <c r="AW133" s="14" t="s">
        <v>31</v>
      </c>
      <c r="AX133" s="14" t="s">
        <v>82</v>
      </c>
      <c r="AY133" s="235" t="s">
        <v>121</v>
      </c>
    </row>
    <row r="134" spans="1:65" s="2" customFormat="1" ht="55.5" customHeight="1">
      <c r="A134" s="33"/>
      <c r="B134" s="34"/>
      <c r="C134" s="197" t="s">
        <v>84</v>
      </c>
      <c r="D134" s="197" t="s">
        <v>123</v>
      </c>
      <c r="E134" s="198" t="s">
        <v>135</v>
      </c>
      <c r="F134" s="199" t="s">
        <v>136</v>
      </c>
      <c r="G134" s="200" t="s">
        <v>126</v>
      </c>
      <c r="H134" s="201">
        <v>67.2</v>
      </c>
      <c r="I134" s="202"/>
      <c r="J134" s="203">
        <f>ROUND(I134*H134,2)</f>
        <v>0</v>
      </c>
      <c r="K134" s="199" t="s">
        <v>127</v>
      </c>
      <c r="L134" s="38"/>
      <c r="M134" s="204" t="s">
        <v>1</v>
      </c>
      <c r="N134" s="205" t="s">
        <v>42</v>
      </c>
      <c r="O134" s="70"/>
      <c r="P134" s="206">
        <f>O134*H134</f>
        <v>0</v>
      </c>
      <c r="Q134" s="206">
        <v>0</v>
      </c>
      <c r="R134" s="206">
        <f>Q134*H134</f>
        <v>0</v>
      </c>
      <c r="S134" s="206">
        <v>0.3</v>
      </c>
      <c r="T134" s="207">
        <f>S134*H134</f>
        <v>20.16</v>
      </c>
      <c r="U134" s="33"/>
      <c r="V134" s="33"/>
      <c r="W134" s="33"/>
      <c r="X134" s="33"/>
      <c r="Y134" s="33"/>
      <c r="Z134" s="33"/>
      <c r="AA134" s="33"/>
      <c r="AB134" s="33"/>
      <c r="AC134" s="33"/>
      <c r="AD134" s="33"/>
      <c r="AE134" s="33"/>
      <c r="AR134" s="208" t="s">
        <v>128</v>
      </c>
      <c r="AT134" s="208" t="s">
        <v>123</v>
      </c>
      <c r="AU134" s="208" t="s">
        <v>84</v>
      </c>
      <c r="AY134" s="16" t="s">
        <v>121</v>
      </c>
      <c r="BE134" s="209">
        <f>IF(N134="základní",J134,0)</f>
        <v>0</v>
      </c>
      <c r="BF134" s="209">
        <f>IF(N134="snížená",J134,0)</f>
        <v>0</v>
      </c>
      <c r="BG134" s="209">
        <f>IF(N134="zákl. přenesená",J134,0)</f>
        <v>0</v>
      </c>
      <c r="BH134" s="209">
        <f>IF(N134="sníž. přenesená",J134,0)</f>
        <v>0</v>
      </c>
      <c r="BI134" s="209">
        <f>IF(N134="nulová",J134,0)</f>
        <v>0</v>
      </c>
      <c r="BJ134" s="16" t="s">
        <v>82</v>
      </c>
      <c r="BK134" s="209">
        <f>ROUND(I134*H134,2)</f>
        <v>0</v>
      </c>
      <c r="BL134" s="16" t="s">
        <v>128</v>
      </c>
      <c r="BM134" s="208" t="s">
        <v>137</v>
      </c>
    </row>
    <row r="135" spans="1:65" s="13" customFormat="1" ht="11.25">
      <c r="B135" s="214"/>
      <c r="C135" s="215"/>
      <c r="D135" s="210" t="s">
        <v>132</v>
      </c>
      <c r="E135" s="216" t="s">
        <v>1</v>
      </c>
      <c r="F135" s="217" t="s">
        <v>138</v>
      </c>
      <c r="G135" s="215"/>
      <c r="H135" s="218">
        <v>67.2</v>
      </c>
      <c r="I135" s="219"/>
      <c r="J135" s="215"/>
      <c r="K135" s="215"/>
      <c r="L135" s="220"/>
      <c r="M135" s="221"/>
      <c r="N135" s="222"/>
      <c r="O135" s="222"/>
      <c r="P135" s="222"/>
      <c r="Q135" s="222"/>
      <c r="R135" s="222"/>
      <c r="S135" s="222"/>
      <c r="T135" s="223"/>
      <c r="AT135" s="224" t="s">
        <v>132</v>
      </c>
      <c r="AU135" s="224" t="s">
        <v>84</v>
      </c>
      <c r="AV135" s="13" t="s">
        <v>84</v>
      </c>
      <c r="AW135" s="13" t="s">
        <v>31</v>
      </c>
      <c r="AX135" s="13" t="s">
        <v>82</v>
      </c>
      <c r="AY135" s="224" t="s">
        <v>121</v>
      </c>
    </row>
    <row r="136" spans="1:65" s="2" customFormat="1" ht="55.5" customHeight="1">
      <c r="A136" s="33"/>
      <c r="B136" s="34"/>
      <c r="C136" s="197" t="s">
        <v>139</v>
      </c>
      <c r="D136" s="197" t="s">
        <v>123</v>
      </c>
      <c r="E136" s="198" t="s">
        <v>140</v>
      </c>
      <c r="F136" s="199" t="s">
        <v>141</v>
      </c>
      <c r="G136" s="200" t="s">
        <v>126</v>
      </c>
      <c r="H136" s="201">
        <v>102.6</v>
      </c>
      <c r="I136" s="202"/>
      <c r="J136" s="203">
        <f>ROUND(I136*H136,2)</f>
        <v>0</v>
      </c>
      <c r="K136" s="199" t="s">
        <v>127</v>
      </c>
      <c r="L136" s="38"/>
      <c r="M136" s="204" t="s">
        <v>1</v>
      </c>
      <c r="N136" s="205" t="s">
        <v>42</v>
      </c>
      <c r="O136" s="70"/>
      <c r="P136" s="206">
        <f>O136*H136</f>
        <v>0</v>
      </c>
      <c r="Q136" s="206">
        <v>0</v>
      </c>
      <c r="R136" s="206">
        <f>Q136*H136</f>
        <v>0</v>
      </c>
      <c r="S136" s="206">
        <v>0.22</v>
      </c>
      <c r="T136" s="207">
        <f>S136*H136</f>
        <v>22.571999999999999</v>
      </c>
      <c r="U136" s="33"/>
      <c r="V136" s="33"/>
      <c r="W136" s="33"/>
      <c r="X136" s="33"/>
      <c r="Y136" s="33"/>
      <c r="Z136" s="33"/>
      <c r="AA136" s="33"/>
      <c r="AB136" s="33"/>
      <c r="AC136" s="33"/>
      <c r="AD136" s="33"/>
      <c r="AE136" s="33"/>
      <c r="AR136" s="208" t="s">
        <v>128</v>
      </c>
      <c r="AT136" s="208" t="s">
        <v>123</v>
      </c>
      <c r="AU136" s="208" t="s">
        <v>84</v>
      </c>
      <c r="AY136" s="16" t="s">
        <v>121</v>
      </c>
      <c r="BE136" s="209">
        <f>IF(N136="základní",J136,0)</f>
        <v>0</v>
      </c>
      <c r="BF136" s="209">
        <f>IF(N136="snížená",J136,0)</f>
        <v>0</v>
      </c>
      <c r="BG136" s="209">
        <f>IF(N136="zákl. přenesená",J136,0)</f>
        <v>0</v>
      </c>
      <c r="BH136" s="209">
        <f>IF(N136="sníž. přenesená",J136,0)</f>
        <v>0</v>
      </c>
      <c r="BI136" s="209">
        <f>IF(N136="nulová",J136,0)</f>
        <v>0</v>
      </c>
      <c r="BJ136" s="16" t="s">
        <v>82</v>
      </c>
      <c r="BK136" s="209">
        <f>ROUND(I136*H136,2)</f>
        <v>0</v>
      </c>
      <c r="BL136" s="16" t="s">
        <v>128</v>
      </c>
      <c r="BM136" s="208" t="s">
        <v>142</v>
      </c>
    </row>
    <row r="137" spans="1:65" s="13" customFormat="1" ht="11.25">
      <c r="B137" s="214"/>
      <c r="C137" s="215"/>
      <c r="D137" s="210" t="s">
        <v>132</v>
      </c>
      <c r="E137" s="216" t="s">
        <v>1</v>
      </c>
      <c r="F137" s="217" t="s">
        <v>143</v>
      </c>
      <c r="G137" s="215"/>
      <c r="H137" s="218">
        <v>102.6</v>
      </c>
      <c r="I137" s="219"/>
      <c r="J137" s="215"/>
      <c r="K137" s="215"/>
      <c r="L137" s="220"/>
      <c r="M137" s="221"/>
      <c r="N137" s="222"/>
      <c r="O137" s="222"/>
      <c r="P137" s="222"/>
      <c r="Q137" s="222"/>
      <c r="R137" s="222"/>
      <c r="S137" s="222"/>
      <c r="T137" s="223"/>
      <c r="AT137" s="224" t="s">
        <v>132</v>
      </c>
      <c r="AU137" s="224" t="s">
        <v>84</v>
      </c>
      <c r="AV137" s="13" t="s">
        <v>84</v>
      </c>
      <c r="AW137" s="13" t="s">
        <v>31</v>
      </c>
      <c r="AX137" s="13" t="s">
        <v>82</v>
      </c>
      <c r="AY137" s="224" t="s">
        <v>121</v>
      </c>
    </row>
    <row r="138" spans="1:65" s="2" customFormat="1" ht="16.5" customHeight="1">
      <c r="A138" s="33"/>
      <c r="B138" s="34"/>
      <c r="C138" s="197" t="s">
        <v>128</v>
      </c>
      <c r="D138" s="197" t="s">
        <v>123</v>
      </c>
      <c r="E138" s="198" t="s">
        <v>144</v>
      </c>
      <c r="F138" s="199" t="s">
        <v>145</v>
      </c>
      <c r="G138" s="200" t="s">
        <v>146</v>
      </c>
      <c r="H138" s="201">
        <v>19</v>
      </c>
      <c r="I138" s="202"/>
      <c r="J138" s="203">
        <f>ROUND(I138*H138,2)</f>
        <v>0</v>
      </c>
      <c r="K138" s="199" t="s">
        <v>127</v>
      </c>
      <c r="L138" s="38"/>
      <c r="M138" s="204" t="s">
        <v>1</v>
      </c>
      <c r="N138" s="205" t="s">
        <v>42</v>
      </c>
      <c r="O138" s="70"/>
      <c r="P138" s="206">
        <f>O138*H138</f>
        <v>0</v>
      </c>
      <c r="Q138" s="206">
        <v>2.6980000000000001E-2</v>
      </c>
      <c r="R138" s="206">
        <f>Q138*H138</f>
        <v>0.51261999999999996</v>
      </c>
      <c r="S138" s="206">
        <v>0</v>
      </c>
      <c r="T138" s="207">
        <f>S138*H138</f>
        <v>0</v>
      </c>
      <c r="U138" s="33"/>
      <c r="V138" s="33"/>
      <c r="W138" s="33"/>
      <c r="X138" s="33"/>
      <c r="Y138" s="33"/>
      <c r="Z138" s="33"/>
      <c r="AA138" s="33"/>
      <c r="AB138" s="33"/>
      <c r="AC138" s="33"/>
      <c r="AD138" s="33"/>
      <c r="AE138" s="33"/>
      <c r="AR138" s="208" t="s">
        <v>128</v>
      </c>
      <c r="AT138" s="208" t="s">
        <v>123</v>
      </c>
      <c r="AU138" s="208" t="s">
        <v>84</v>
      </c>
      <c r="AY138" s="16" t="s">
        <v>121</v>
      </c>
      <c r="BE138" s="209">
        <f>IF(N138="základní",J138,0)</f>
        <v>0</v>
      </c>
      <c r="BF138" s="209">
        <f>IF(N138="snížená",J138,0)</f>
        <v>0</v>
      </c>
      <c r="BG138" s="209">
        <f>IF(N138="zákl. přenesená",J138,0)</f>
        <v>0</v>
      </c>
      <c r="BH138" s="209">
        <f>IF(N138="sníž. přenesená",J138,0)</f>
        <v>0</v>
      </c>
      <c r="BI138" s="209">
        <f>IF(N138="nulová",J138,0)</f>
        <v>0</v>
      </c>
      <c r="BJ138" s="16" t="s">
        <v>82</v>
      </c>
      <c r="BK138" s="209">
        <f>ROUND(I138*H138,2)</f>
        <v>0</v>
      </c>
      <c r="BL138" s="16" t="s">
        <v>128</v>
      </c>
      <c r="BM138" s="208" t="s">
        <v>147</v>
      </c>
    </row>
    <row r="139" spans="1:65" s="2" customFormat="1" ht="21.75" customHeight="1">
      <c r="A139" s="33"/>
      <c r="B139" s="34"/>
      <c r="C139" s="197" t="s">
        <v>148</v>
      </c>
      <c r="D139" s="197" t="s">
        <v>123</v>
      </c>
      <c r="E139" s="198" t="s">
        <v>149</v>
      </c>
      <c r="F139" s="199" t="s">
        <v>150</v>
      </c>
      <c r="G139" s="200" t="s">
        <v>151</v>
      </c>
      <c r="H139" s="201">
        <v>500</v>
      </c>
      <c r="I139" s="202"/>
      <c r="J139" s="203">
        <f>ROUND(I139*H139,2)</f>
        <v>0</v>
      </c>
      <c r="K139" s="199" t="s">
        <v>127</v>
      </c>
      <c r="L139" s="38"/>
      <c r="M139" s="204" t="s">
        <v>1</v>
      </c>
      <c r="N139" s="205" t="s">
        <v>42</v>
      </c>
      <c r="O139" s="70"/>
      <c r="P139" s="206">
        <f>O139*H139</f>
        <v>0</v>
      </c>
      <c r="Q139" s="206">
        <v>3.0000000000000001E-5</v>
      </c>
      <c r="R139" s="206">
        <f>Q139*H139</f>
        <v>1.5000000000000001E-2</v>
      </c>
      <c r="S139" s="206">
        <v>0</v>
      </c>
      <c r="T139" s="207">
        <f>S139*H139</f>
        <v>0</v>
      </c>
      <c r="U139" s="33"/>
      <c r="V139" s="33"/>
      <c r="W139" s="33"/>
      <c r="X139" s="33"/>
      <c r="Y139" s="33"/>
      <c r="Z139" s="33"/>
      <c r="AA139" s="33"/>
      <c r="AB139" s="33"/>
      <c r="AC139" s="33"/>
      <c r="AD139" s="33"/>
      <c r="AE139" s="33"/>
      <c r="AR139" s="208" t="s">
        <v>128</v>
      </c>
      <c r="AT139" s="208" t="s">
        <v>123</v>
      </c>
      <c r="AU139" s="208" t="s">
        <v>84</v>
      </c>
      <c r="AY139" s="16" t="s">
        <v>121</v>
      </c>
      <c r="BE139" s="209">
        <f>IF(N139="základní",J139,0)</f>
        <v>0</v>
      </c>
      <c r="BF139" s="209">
        <f>IF(N139="snížená",J139,0)</f>
        <v>0</v>
      </c>
      <c r="BG139" s="209">
        <f>IF(N139="zákl. přenesená",J139,0)</f>
        <v>0</v>
      </c>
      <c r="BH139" s="209">
        <f>IF(N139="sníž. přenesená",J139,0)</f>
        <v>0</v>
      </c>
      <c r="BI139" s="209">
        <f>IF(N139="nulová",J139,0)</f>
        <v>0</v>
      </c>
      <c r="BJ139" s="16" t="s">
        <v>82</v>
      </c>
      <c r="BK139" s="209">
        <f>ROUND(I139*H139,2)</f>
        <v>0</v>
      </c>
      <c r="BL139" s="16" t="s">
        <v>128</v>
      </c>
      <c r="BM139" s="208" t="s">
        <v>152</v>
      </c>
    </row>
    <row r="140" spans="1:65" s="2" customFormat="1" ht="33" customHeight="1">
      <c r="A140" s="33"/>
      <c r="B140" s="34"/>
      <c r="C140" s="197" t="s">
        <v>153</v>
      </c>
      <c r="D140" s="197" t="s">
        <v>123</v>
      </c>
      <c r="E140" s="198" t="s">
        <v>154</v>
      </c>
      <c r="F140" s="199" t="s">
        <v>155</v>
      </c>
      <c r="G140" s="200" t="s">
        <v>156</v>
      </c>
      <c r="H140" s="201">
        <v>150</v>
      </c>
      <c r="I140" s="202"/>
      <c r="J140" s="203">
        <f>ROUND(I140*H140,2)</f>
        <v>0</v>
      </c>
      <c r="K140" s="199" t="s">
        <v>127</v>
      </c>
      <c r="L140" s="38"/>
      <c r="M140" s="204" t="s">
        <v>1</v>
      </c>
      <c r="N140" s="205" t="s">
        <v>42</v>
      </c>
      <c r="O140" s="70"/>
      <c r="P140" s="206">
        <f>O140*H140</f>
        <v>0</v>
      </c>
      <c r="Q140" s="206">
        <v>0</v>
      </c>
      <c r="R140" s="206">
        <f>Q140*H140</f>
        <v>0</v>
      </c>
      <c r="S140" s="206">
        <v>0</v>
      </c>
      <c r="T140" s="207">
        <f>S140*H140</f>
        <v>0</v>
      </c>
      <c r="U140" s="33"/>
      <c r="V140" s="33"/>
      <c r="W140" s="33"/>
      <c r="X140" s="33"/>
      <c r="Y140" s="33"/>
      <c r="Z140" s="33"/>
      <c r="AA140" s="33"/>
      <c r="AB140" s="33"/>
      <c r="AC140" s="33"/>
      <c r="AD140" s="33"/>
      <c r="AE140" s="33"/>
      <c r="AR140" s="208" t="s">
        <v>128</v>
      </c>
      <c r="AT140" s="208" t="s">
        <v>123</v>
      </c>
      <c r="AU140" s="208" t="s">
        <v>84</v>
      </c>
      <c r="AY140" s="16" t="s">
        <v>121</v>
      </c>
      <c r="BE140" s="209">
        <f>IF(N140="základní",J140,0)</f>
        <v>0</v>
      </c>
      <c r="BF140" s="209">
        <f>IF(N140="snížená",J140,0)</f>
        <v>0</v>
      </c>
      <c r="BG140" s="209">
        <f>IF(N140="zákl. přenesená",J140,0)</f>
        <v>0</v>
      </c>
      <c r="BH140" s="209">
        <f>IF(N140="sníž. přenesená",J140,0)</f>
        <v>0</v>
      </c>
      <c r="BI140" s="209">
        <f>IF(N140="nulová",J140,0)</f>
        <v>0</v>
      </c>
      <c r="BJ140" s="16" t="s">
        <v>82</v>
      </c>
      <c r="BK140" s="209">
        <f>ROUND(I140*H140,2)</f>
        <v>0</v>
      </c>
      <c r="BL140" s="16" t="s">
        <v>128</v>
      </c>
      <c r="BM140" s="208" t="s">
        <v>157</v>
      </c>
    </row>
    <row r="141" spans="1:65" s="2" customFormat="1" ht="33" customHeight="1">
      <c r="A141" s="33"/>
      <c r="B141" s="34"/>
      <c r="C141" s="197" t="s">
        <v>158</v>
      </c>
      <c r="D141" s="197" t="s">
        <v>123</v>
      </c>
      <c r="E141" s="198" t="s">
        <v>159</v>
      </c>
      <c r="F141" s="199" t="s">
        <v>160</v>
      </c>
      <c r="G141" s="200" t="s">
        <v>161</v>
      </c>
      <c r="H141" s="201">
        <v>226.8</v>
      </c>
      <c r="I141" s="202"/>
      <c r="J141" s="203">
        <f>ROUND(I141*H141,2)</f>
        <v>0</v>
      </c>
      <c r="K141" s="199" t="s">
        <v>127</v>
      </c>
      <c r="L141" s="38"/>
      <c r="M141" s="204" t="s">
        <v>1</v>
      </c>
      <c r="N141" s="205" t="s">
        <v>42</v>
      </c>
      <c r="O141" s="70"/>
      <c r="P141" s="206">
        <f>O141*H141</f>
        <v>0</v>
      </c>
      <c r="Q141" s="206">
        <v>0</v>
      </c>
      <c r="R141" s="206">
        <f>Q141*H141</f>
        <v>0</v>
      </c>
      <c r="S141" s="206">
        <v>0</v>
      </c>
      <c r="T141" s="207">
        <f>S141*H141</f>
        <v>0</v>
      </c>
      <c r="U141" s="33"/>
      <c r="V141" s="33"/>
      <c r="W141" s="33"/>
      <c r="X141" s="33"/>
      <c r="Y141" s="33"/>
      <c r="Z141" s="33"/>
      <c r="AA141" s="33"/>
      <c r="AB141" s="33"/>
      <c r="AC141" s="33"/>
      <c r="AD141" s="33"/>
      <c r="AE141" s="33"/>
      <c r="AR141" s="208" t="s">
        <v>128</v>
      </c>
      <c r="AT141" s="208" t="s">
        <v>123</v>
      </c>
      <c r="AU141" s="208" t="s">
        <v>84</v>
      </c>
      <c r="AY141" s="16" t="s">
        <v>121</v>
      </c>
      <c r="BE141" s="209">
        <f>IF(N141="základní",J141,0)</f>
        <v>0</v>
      </c>
      <c r="BF141" s="209">
        <f>IF(N141="snížená",J141,0)</f>
        <v>0</v>
      </c>
      <c r="BG141" s="209">
        <f>IF(N141="zákl. přenesená",J141,0)</f>
        <v>0</v>
      </c>
      <c r="BH141" s="209">
        <f>IF(N141="sníž. přenesená",J141,0)</f>
        <v>0</v>
      </c>
      <c r="BI141" s="209">
        <f>IF(N141="nulová",J141,0)</f>
        <v>0</v>
      </c>
      <c r="BJ141" s="16" t="s">
        <v>82</v>
      </c>
      <c r="BK141" s="209">
        <f>ROUND(I141*H141,2)</f>
        <v>0</v>
      </c>
      <c r="BL141" s="16" t="s">
        <v>128</v>
      </c>
      <c r="BM141" s="208" t="s">
        <v>162</v>
      </c>
    </row>
    <row r="142" spans="1:65" s="2" customFormat="1" ht="29.25">
      <c r="A142" s="33"/>
      <c r="B142" s="34"/>
      <c r="C142" s="35"/>
      <c r="D142" s="210" t="s">
        <v>130</v>
      </c>
      <c r="E142" s="35"/>
      <c r="F142" s="211" t="s">
        <v>163</v>
      </c>
      <c r="G142" s="35"/>
      <c r="H142" s="35"/>
      <c r="I142" s="109"/>
      <c r="J142" s="35"/>
      <c r="K142" s="35"/>
      <c r="L142" s="38"/>
      <c r="M142" s="212"/>
      <c r="N142" s="213"/>
      <c r="O142" s="70"/>
      <c r="P142" s="70"/>
      <c r="Q142" s="70"/>
      <c r="R142" s="70"/>
      <c r="S142" s="70"/>
      <c r="T142" s="71"/>
      <c r="U142" s="33"/>
      <c r="V142" s="33"/>
      <c r="W142" s="33"/>
      <c r="X142" s="33"/>
      <c r="Y142" s="33"/>
      <c r="Z142" s="33"/>
      <c r="AA142" s="33"/>
      <c r="AB142" s="33"/>
      <c r="AC142" s="33"/>
      <c r="AD142" s="33"/>
      <c r="AE142" s="33"/>
      <c r="AT142" s="16" t="s">
        <v>130</v>
      </c>
      <c r="AU142" s="16" t="s">
        <v>84</v>
      </c>
    </row>
    <row r="143" spans="1:65" s="13" customFormat="1" ht="11.25">
      <c r="B143" s="214"/>
      <c r="C143" s="215"/>
      <c r="D143" s="210" t="s">
        <v>132</v>
      </c>
      <c r="E143" s="216" t="s">
        <v>1</v>
      </c>
      <c r="F143" s="217" t="s">
        <v>164</v>
      </c>
      <c r="G143" s="215"/>
      <c r="H143" s="218">
        <v>106.2</v>
      </c>
      <c r="I143" s="219"/>
      <c r="J143" s="215"/>
      <c r="K143" s="215"/>
      <c r="L143" s="220"/>
      <c r="M143" s="221"/>
      <c r="N143" s="222"/>
      <c r="O143" s="222"/>
      <c r="P143" s="222"/>
      <c r="Q143" s="222"/>
      <c r="R143" s="222"/>
      <c r="S143" s="222"/>
      <c r="T143" s="223"/>
      <c r="AT143" s="224" t="s">
        <v>132</v>
      </c>
      <c r="AU143" s="224" t="s">
        <v>84</v>
      </c>
      <c r="AV143" s="13" t="s">
        <v>84</v>
      </c>
      <c r="AW143" s="13" t="s">
        <v>31</v>
      </c>
      <c r="AX143" s="13" t="s">
        <v>77</v>
      </c>
      <c r="AY143" s="224" t="s">
        <v>121</v>
      </c>
    </row>
    <row r="144" spans="1:65" s="13" customFormat="1" ht="11.25">
      <c r="B144" s="214"/>
      <c r="C144" s="215"/>
      <c r="D144" s="210" t="s">
        <v>132</v>
      </c>
      <c r="E144" s="216" t="s">
        <v>1</v>
      </c>
      <c r="F144" s="217" t="s">
        <v>165</v>
      </c>
      <c r="G144" s="215"/>
      <c r="H144" s="218">
        <v>120.6</v>
      </c>
      <c r="I144" s="219"/>
      <c r="J144" s="215"/>
      <c r="K144" s="215"/>
      <c r="L144" s="220"/>
      <c r="M144" s="221"/>
      <c r="N144" s="222"/>
      <c r="O144" s="222"/>
      <c r="P144" s="222"/>
      <c r="Q144" s="222"/>
      <c r="R144" s="222"/>
      <c r="S144" s="222"/>
      <c r="T144" s="223"/>
      <c r="AT144" s="224" t="s">
        <v>132</v>
      </c>
      <c r="AU144" s="224" t="s">
        <v>84</v>
      </c>
      <c r="AV144" s="13" t="s">
        <v>84</v>
      </c>
      <c r="AW144" s="13" t="s">
        <v>31</v>
      </c>
      <c r="AX144" s="13" t="s">
        <v>77</v>
      </c>
      <c r="AY144" s="224" t="s">
        <v>121</v>
      </c>
    </row>
    <row r="145" spans="1:65" s="14" customFormat="1" ht="11.25">
      <c r="B145" s="225"/>
      <c r="C145" s="226"/>
      <c r="D145" s="210" t="s">
        <v>132</v>
      </c>
      <c r="E145" s="227" t="s">
        <v>1</v>
      </c>
      <c r="F145" s="228" t="s">
        <v>134</v>
      </c>
      <c r="G145" s="226"/>
      <c r="H145" s="229">
        <v>226.8</v>
      </c>
      <c r="I145" s="230"/>
      <c r="J145" s="226"/>
      <c r="K145" s="226"/>
      <c r="L145" s="231"/>
      <c r="M145" s="232"/>
      <c r="N145" s="233"/>
      <c r="O145" s="233"/>
      <c r="P145" s="233"/>
      <c r="Q145" s="233"/>
      <c r="R145" s="233"/>
      <c r="S145" s="233"/>
      <c r="T145" s="234"/>
      <c r="AT145" s="235" t="s">
        <v>132</v>
      </c>
      <c r="AU145" s="235" t="s">
        <v>84</v>
      </c>
      <c r="AV145" s="14" t="s">
        <v>128</v>
      </c>
      <c r="AW145" s="14" t="s">
        <v>31</v>
      </c>
      <c r="AX145" s="14" t="s">
        <v>82</v>
      </c>
      <c r="AY145" s="235" t="s">
        <v>121</v>
      </c>
    </row>
    <row r="146" spans="1:65" s="2" customFormat="1" ht="55.5" customHeight="1">
      <c r="A146" s="33"/>
      <c r="B146" s="34"/>
      <c r="C146" s="197" t="s">
        <v>166</v>
      </c>
      <c r="D146" s="197" t="s">
        <v>123</v>
      </c>
      <c r="E146" s="198" t="s">
        <v>167</v>
      </c>
      <c r="F146" s="199" t="s">
        <v>168</v>
      </c>
      <c r="G146" s="200" t="s">
        <v>161</v>
      </c>
      <c r="H146" s="201">
        <v>28.05</v>
      </c>
      <c r="I146" s="202"/>
      <c r="J146" s="203">
        <f>ROUND(I146*H146,2)</f>
        <v>0</v>
      </c>
      <c r="K146" s="199" t="s">
        <v>127</v>
      </c>
      <c r="L146" s="38"/>
      <c r="M146" s="204" t="s">
        <v>1</v>
      </c>
      <c r="N146" s="205" t="s">
        <v>42</v>
      </c>
      <c r="O146" s="70"/>
      <c r="P146" s="206">
        <f>O146*H146</f>
        <v>0</v>
      </c>
      <c r="Q146" s="206">
        <v>0</v>
      </c>
      <c r="R146" s="206">
        <f>Q146*H146</f>
        <v>0</v>
      </c>
      <c r="S146" s="206">
        <v>0</v>
      </c>
      <c r="T146" s="207">
        <f>S146*H146</f>
        <v>0</v>
      </c>
      <c r="U146" s="33"/>
      <c r="V146" s="33"/>
      <c r="W146" s="33"/>
      <c r="X146" s="33"/>
      <c r="Y146" s="33"/>
      <c r="Z146" s="33"/>
      <c r="AA146" s="33"/>
      <c r="AB146" s="33"/>
      <c r="AC146" s="33"/>
      <c r="AD146" s="33"/>
      <c r="AE146" s="33"/>
      <c r="AR146" s="208" t="s">
        <v>128</v>
      </c>
      <c r="AT146" s="208" t="s">
        <v>123</v>
      </c>
      <c r="AU146" s="208" t="s">
        <v>84</v>
      </c>
      <c r="AY146" s="16" t="s">
        <v>121</v>
      </c>
      <c r="BE146" s="209">
        <f>IF(N146="základní",J146,0)</f>
        <v>0</v>
      </c>
      <c r="BF146" s="209">
        <f>IF(N146="snížená",J146,0)</f>
        <v>0</v>
      </c>
      <c r="BG146" s="209">
        <f>IF(N146="zákl. přenesená",J146,0)</f>
        <v>0</v>
      </c>
      <c r="BH146" s="209">
        <f>IF(N146="sníž. přenesená",J146,0)</f>
        <v>0</v>
      </c>
      <c r="BI146" s="209">
        <f>IF(N146="nulová",J146,0)</f>
        <v>0</v>
      </c>
      <c r="BJ146" s="16" t="s">
        <v>82</v>
      </c>
      <c r="BK146" s="209">
        <f>ROUND(I146*H146,2)</f>
        <v>0</v>
      </c>
      <c r="BL146" s="16" t="s">
        <v>128</v>
      </c>
      <c r="BM146" s="208" t="s">
        <v>169</v>
      </c>
    </row>
    <row r="147" spans="1:65" s="13" customFormat="1" ht="11.25">
      <c r="B147" s="214"/>
      <c r="C147" s="215"/>
      <c r="D147" s="210" t="s">
        <v>132</v>
      </c>
      <c r="E147" s="216" t="s">
        <v>1</v>
      </c>
      <c r="F147" s="217" t="s">
        <v>170</v>
      </c>
      <c r="G147" s="215"/>
      <c r="H147" s="218">
        <v>28.05</v>
      </c>
      <c r="I147" s="219"/>
      <c r="J147" s="215"/>
      <c r="K147" s="215"/>
      <c r="L147" s="220"/>
      <c r="M147" s="221"/>
      <c r="N147" s="222"/>
      <c r="O147" s="222"/>
      <c r="P147" s="222"/>
      <c r="Q147" s="222"/>
      <c r="R147" s="222"/>
      <c r="S147" s="222"/>
      <c r="T147" s="223"/>
      <c r="AT147" s="224" t="s">
        <v>132</v>
      </c>
      <c r="AU147" s="224" t="s">
        <v>84</v>
      </c>
      <c r="AV147" s="13" t="s">
        <v>84</v>
      </c>
      <c r="AW147" s="13" t="s">
        <v>31</v>
      </c>
      <c r="AX147" s="13" t="s">
        <v>82</v>
      </c>
      <c r="AY147" s="224" t="s">
        <v>121</v>
      </c>
    </row>
    <row r="148" spans="1:65" s="2" customFormat="1" ht="33" customHeight="1">
      <c r="A148" s="33"/>
      <c r="B148" s="34"/>
      <c r="C148" s="197" t="s">
        <v>171</v>
      </c>
      <c r="D148" s="197" t="s">
        <v>123</v>
      </c>
      <c r="E148" s="198" t="s">
        <v>172</v>
      </c>
      <c r="F148" s="199" t="s">
        <v>173</v>
      </c>
      <c r="G148" s="200" t="s">
        <v>161</v>
      </c>
      <c r="H148" s="201">
        <v>10.8</v>
      </c>
      <c r="I148" s="202"/>
      <c r="J148" s="203">
        <f>ROUND(I148*H148,2)</f>
        <v>0</v>
      </c>
      <c r="K148" s="199" t="s">
        <v>127</v>
      </c>
      <c r="L148" s="38"/>
      <c r="M148" s="204" t="s">
        <v>1</v>
      </c>
      <c r="N148" s="205" t="s">
        <v>42</v>
      </c>
      <c r="O148" s="70"/>
      <c r="P148" s="206">
        <f>O148*H148</f>
        <v>0</v>
      </c>
      <c r="Q148" s="206">
        <v>0</v>
      </c>
      <c r="R148" s="206">
        <f>Q148*H148</f>
        <v>0</v>
      </c>
      <c r="S148" s="206">
        <v>0</v>
      </c>
      <c r="T148" s="207">
        <f>S148*H148</f>
        <v>0</v>
      </c>
      <c r="U148" s="33"/>
      <c r="V148" s="33"/>
      <c r="W148" s="33"/>
      <c r="X148" s="33"/>
      <c r="Y148" s="33"/>
      <c r="Z148" s="33"/>
      <c r="AA148" s="33"/>
      <c r="AB148" s="33"/>
      <c r="AC148" s="33"/>
      <c r="AD148" s="33"/>
      <c r="AE148" s="33"/>
      <c r="AR148" s="208" t="s">
        <v>128</v>
      </c>
      <c r="AT148" s="208" t="s">
        <v>123</v>
      </c>
      <c r="AU148" s="208" t="s">
        <v>84</v>
      </c>
      <c r="AY148" s="16" t="s">
        <v>121</v>
      </c>
      <c r="BE148" s="209">
        <f>IF(N148="základní",J148,0)</f>
        <v>0</v>
      </c>
      <c r="BF148" s="209">
        <f>IF(N148="snížená",J148,0)</f>
        <v>0</v>
      </c>
      <c r="BG148" s="209">
        <f>IF(N148="zákl. přenesená",J148,0)</f>
        <v>0</v>
      </c>
      <c r="BH148" s="209">
        <f>IF(N148="sníž. přenesená",J148,0)</f>
        <v>0</v>
      </c>
      <c r="BI148" s="209">
        <f>IF(N148="nulová",J148,0)</f>
        <v>0</v>
      </c>
      <c r="BJ148" s="16" t="s">
        <v>82</v>
      </c>
      <c r="BK148" s="209">
        <f>ROUND(I148*H148,2)</f>
        <v>0</v>
      </c>
      <c r="BL148" s="16" t="s">
        <v>128</v>
      </c>
      <c r="BM148" s="208" t="s">
        <v>174</v>
      </c>
    </row>
    <row r="149" spans="1:65" s="2" customFormat="1" ht="39">
      <c r="A149" s="33"/>
      <c r="B149" s="34"/>
      <c r="C149" s="35"/>
      <c r="D149" s="210" t="s">
        <v>130</v>
      </c>
      <c r="E149" s="35"/>
      <c r="F149" s="211" t="s">
        <v>175</v>
      </c>
      <c r="G149" s="35"/>
      <c r="H149" s="35"/>
      <c r="I149" s="109"/>
      <c r="J149" s="35"/>
      <c r="K149" s="35"/>
      <c r="L149" s="38"/>
      <c r="M149" s="212"/>
      <c r="N149" s="213"/>
      <c r="O149" s="70"/>
      <c r="P149" s="70"/>
      <c r="Q149" s="70"/>
      <c r="R149" s="70"/>
      <c r="S149" s="70"/>
      <c r="T149" s="71"/>
      <c r="U149" s="33"/>
      <c r="V149" s="33"/>
      <c r="W149" s="33"/>
      <c r="X149" s="33"/>
      <c r="Y149" s="33"/>
      <c r="Z149" s="33"/>
      <c r="AA149" s="33"/>
      <c r="AB149" s="33"/>
      <c r="AC149" s="33"/>
      <c r="AD149" s="33"/>
      <c r="AE149" s="33"/>
      <c r="AT149" s="16" t="s">
        <v>130</v>
      </c>
      <c r="AU149" s="16" t="s">
        <v>84</v>
      </c>
    </row>
    <row r="150" spans="1:65" s="13" customFormat="1" ht="11.25">
      <c r="B150" s="214"/>
      <c r="C150" s="215"/>
      <c r="D150" s="210" t="s">
        <v>132</v>
      </c>
      <c r="E150" s="216" t="s">
        <v>1</v>
      </c>
      <c r="F150" s="217" t="s">
        <v>176</v>
      </c>
      <c r="G150" s="215"/>
      <c r="H150" s="218">
        <v>10.8</v>
      </c>
      <c r="I150" s="219"/>
      <c r="J150" s="215"/>
      <c r="K150" s="215"/>
      <c r="L150" s="220"/>
      <c r="M150" s="221"/>
      <c r="N150" s="222"/>
      <c r="O150" s="222"/>
      <c r="P150" s="222"/>
      <c r="Q150" s="222"/>
      <c r="R150" s="222"/>
      <c r="S150" s="222"/>
      <c r="T150" s="223"/>
      <c r="AT150" s="224" t="s">
        <v>132</v>
      </c>
      <c r="AU150" s="224" t="s">
        <v>84</v>
      </c>
      <c r="AV150" s="13" t="s">
        <v>84</v>
      </c>
      <c r="AW150" s="13" t="s">
        <v>31</v>
      </c>
      <c r="AX150" s="13" t="s">
        <v>77</v>
      </c>
      <c r="AY150" s="224" t="s">
        <v>121</v>
      </c>
    </row>
    <row r="151" spans="1:65" s="14" customFormat="1" ht="11.25">
      <c r="B151" s="225"/>
      <c r="C151" s="226"/>
      <c r="D151" s="210" t="s">
        <v>132</v>
      </c>
      <c r="E151" s="227" t="s">
        <v>1</v>
      </c>
      <c r="F151" s="228" t="s">
        <v>134</v>
      </c>
      <c r="G151" s="226"/>
      <c r="H151" s="229">
        <v>10.8</v>
      </c>
      <c r="I151" s="230"/>
      <c r="J151" s="226"/>
      <c r="K151" s="226"/>
      <c r="L151" s="231"/>
      <c r="M151" s="232"/>
      <c r="N151" s="233"/>
      <c r="O151" s="233"/>
      <c r="P151" s="233"/>
      <c r="Q151" s="233"/>
      <c r="R151" s="233"/>
      <c r="S151" s="233"/>
      <c r="T151" s="234"/>
      <c r="AT151" s="235" t="s">
        <v>132</v>
      </c>
      <c r="AU151" s="235" t="s">
        <v>84</v>
      </c>
      <c r="AV151" s="14" t="s">
        <v>128</v>
      </c>
      <c r="AW151" s="14" t="s">
        <v>31</v>
      </c>
      <c r="AX151" s="14" t="s">
        <v>82</v>
      </c>
      <c r="AY151" s="235" t="s">
        <v>121</v>
      </c>
    </row>
    <row r="152" spans="1:65" s="2" customFormat="1" ht="44.25" customHeight="1">
      <c r="A152" s="33"/>
      <c r="B152" s="34"/>
      <c r="C152" s="197" t="s">
        <v>177</v>
      </c>
      <c r="D152" s="197" t="s">
        <v>123</v>
      </c>
      <c r="E152" s="198" t="s">
        <v>178</v>
      </c>
      <c r="F152" s="199" t="s">
        <v>179</v>
      </c>
      <c r="G152" s="200" t="s">
        <v>161</v>
      </c>
      <c r="H152" s="201">
        <v>10.8</v>
      </c>
      <c r="I152" s="202"/>
      <c r="J152" s="203">
        <f>ROUND(I152*H152,2)</f>
        <v>0</v>
      </c>
      <c r="K152" s="199" t="s">
        <v>127</v>
      </c>
      <c r="L152" s="38"/>
      <c r="M152" s="204" t="s">
        <v>1</v>
      </c>
      <c r="N152" s="205" t="s">
        <v>42</v>
      </c>
      <c r="O152" s="70"/>
      <c r="P152" s="206">
        <f>O152*H152</f>
        <v>0</v>
      </c>
      <c r="Q152" s="206">
        <v>0</v>
      </c>
      <c r="R152" s="206">
        <f>Q152*H152</f>
        <v>0</v>
      </c>
      <c r="S152" s="206">
        <v>0</v>
      </c>
      <c r="T152" s="207">
        <f>S152*H152</f>
        <v>0</v>
      </c>
      <c r="U152" s="33"/>
      <c r="V152" s="33"/>
      <c r="W152" s="33"/>
      <c r="X152" s="33"/>
      <c r="Y152" s="33"/>
      <c r="Z152" s="33"/>
      <c r="AA152" s="33"/>
      <c r="AB152" s="33"/>
      <c r="AC152" s="33"/>
      <c r="AD152" s="33"/>
      <c r="AE152" s="33"/>
      <c r="AR152" s="208" t="s">
        <v>128</v>
      </c>
      <c r="AT152" s="208" t="s">
        <v>123</v>
      </c>
      <c r="AU152" s="208" t="s">
        <v>84</v>
      </c>
      <c r="AY152" s="16" t="s">
        <v>121</v>
      </c>
      <c r="BE152" s="209">
        <f>IF(N152="základní",J152,0)</f>
        <v>0</v>
      </c>
      <c r="BF152" s="209">
        <f>IF(N152="snížená",J152,0)</f>
        <v>0</v>
      </c>
      <c r="BG152" s="209">
        <f>IF(N152="zákl. přenesená",J152,0)</f>
        <v>0</v>
      </c>
      <c r="BH152" s="209">
        <f>IF(N152="sníž. přenesená",J152,0)</f>
        <v>0</v>
      </c>
      <c r="BI152" s="209">
        <f>IF(N152="nulová",J152,0)</f>
        <v>0</v>
      </c>
      <c r="BJ152" s="16" t="s">
        <v>82</v>
      </c>
      <c r="BK152" s="209">
        <f>ROUND(I152*H152,2)</f>
        <v>0</v>
      </c>
      <c r="BL152" s="16" t="s">
        <v>128</v>
      </c>
      <c r="BM152" s="208" t="s">
        <v>180</v>
      </c>
    </row>
    <row r="153" spans="1:65" s="2" customFormat="1" ht="58.5">
      <c r="A153" s="33"/>
      <c r="B153" s="34"/>
      <c r="C153" s="35"/>
      <c r="D153" s="210" t="s">
        <v>130</v>
      </c>
      <c r="E153" s="35"/>
      <c r="F153" s="211" t="s">
        <v>181</v>
      </c>
      <c r="G153" s="35"/>
      <c r="H153" s="35"/>
      <c r="I153" s="109"/>
      <c r="J153" s="35"/>
      <c r="K153" s="35"/>
      <c r="L153" s="38"/>
      <c r="M153" s="212"/>
      <c r="N153" s="213"/>
      <c r="O153" s="70"/>
      <c r="P153" s="70"/>
      <c r="Q153" s="70"/>
      <c r="R153" s="70"/>
      <c r="S153" s="70"/>
      <c r="T153" s="71"/>
      <c r="U153" s="33"/>
      <c r="V153" s="33"/>
      <c r="W153" s="33"/>
      <c r="X153" s="33"/>
      <c r="Y153" s="33"/>
      <c r="Z153" s="33"/>
      <c r="AA153" s="33"/>
      <c r="AB153" s="33"/>
      <c r="AC153" s="33"/>
      <c r="AD153" s="33"/>
      <c r="AE153" s="33"/>
      <c r="AT153" s="16" t="s">
        <v>130</v>
      </c>
      <c r="AU153" s="16" t="s">
        <v>84</v>
      </c>
    </row>
    <row r="154" spans="1:65" s="13" customFormat="1" ht="11.25">
      <c r="B154" s="214"/>
      <c r="C154" s="215"/>
      <c r="D154" s="210" t="s">
        <v>132</v>
      </c>
      <c r="E154" s="216" t="s">
        <v>1</v>
      </c>
      <c r="F154" s="217" t="s">
        <v>176</v>
      </c>
      <c r="G154" s="215"/>
      <c r="H154" s="218">
        <v>10.8</v>
      </c>
      <c r="I154" s="219"/>
      <c r="J154" s="215"/>
      <c r="K154" s="215"/>
      <c r="L154" s="220"/>
      <c r="M154" s="221"/>
      <c r="N154" s="222"/>
      <c r="O154" s="222"/>
      <c r="P154" s="222"/>
      <c r="Q154" s="222"/>
      <c r="R154" s="222"/>
      <c r="S154" s="222"/>
      <c r="T154" s="223"/>
      <c r="AT154" s="224" t="s">
        <v>132</v>
      </c>
      <c r="AU154" s="224" t="s">
        <v>84</v>
      </c>
      <c r="AV154" s="13" t="s">
        <v>84</v>
      </c>
      <c r="AW154" s="13" t="s">
        <v>31</v>
      </c>
      <c r="AX154" s="13" t="s">
        <v>77</v>
      </c>
      <c r="AY154" s="224" t="s">
        <v>121</v>
      </c>
    </row>
    <row r="155" spans="1:65" s="14" customFormat="1" ht="11.25">
      <c r="B155" s="225"/>
      <c r="C155" s="226"/>
      <c r="D155" s="210" t="s">
        <v>132</v>
      </c>
      <c r="E155" s="227" t="s">
        <v>1</v>
      </c>
      <c r="F155" s="228" t="s">
        <v>134</v>
      </c>
      <c r="G155" s="226"/>
      <c r="H155" s="229">
        <v>10.8</v>
      </c>
      <c r="I155" s="230"/>
      <c r="J155" s="226"/>
      <c r="K155" s="226"/>
      <c r="L155" s="231"/>
      <c r="M155" s="232"/>
      <c r="N155" s="233"/>
      <c r="O155" s="233"/>
      <c r="P155" s="233"/>
      <c r="Q155" s="233"/>
      <c r="R155" s="233"/>
      <c r="S155" s="233"/>
      <c r="T155" s="234"/>
      <c r="AT155" s="235" t="s">
        <v>132</v>
      </c>
      <c r="AU155" s="235" t="s">
        <v>84</v>
      </c>
      <c r="AV155" s="14" t="s">
        <v>128</v>
      </c>
      <c r="AW155" s="14" t="s">
        <v>31</v>
      </c>
      <c r="AX155" s="14" t="s">
        <v>82</v>
      </c>
      <c r="AY155" s="235" t="s">
        <v>121</v>
      </c>
    </row>
    <row r="156" spans="1:65" s="2" customFormat="1" ht="55.5" customHeight="1">
      <c r="A156" s="33"/>
      <c r="B156" s="34"/>
      <c r="C156" s="197" t="s">
        <v>182</v>
      </c>
      <c r="D156" s="197" t="s">
        <v>123</v>
      </c>
      <c r="E156" s="198" t="s">
        <v>183</v>
      </c>
      <c r="F156" s="199" t="s">
        <v>184</v>
      </c>
      <c r="G156" s="200" t="s">
        <v>161</v>
      </c>
      <c r="H156" s="201">
        <v>276.45</v>
      </c>
      <c r="I156" s="202"/>
      <c r="J156" s="203">
        <f>ROUND(I156*H156,2)</f>
        <v>0</v>
      </c>
      <c r="K156" s="199" t="s">
        <v>127</v>
      </c>
      <c r="L156" s="38"/>
      <c r="M156" s="204" t="s">
        <v>1</v>
      </c>
      <c r="N156" s="205" t="s">
        <v>42</v>
      </c>
      <c r="O156" s="70"/>
      <c r="P156" s="206">
        <f>O156*H156</f>
        <v>0</v>
      </c>
      <c r="Q156" s="206">
        <v>0</v>
      </c>
      <c r="R156" s="206">
        <f>Q156*H156</f>
        <v>0</v>
      </c>
      <c r="S156" s="206">
        <v>0</v>
      </c>
      <c r="T156" s="207">
        <f>S156*H156</f>
        <v>0</v>
      </c>
      <c r="U156" s="33"/>
      <c r="V156" s="33"/>
      <c r="W156" s="33"/>
      <c r="X156" s="33"/>
      <c r="Y156" s="33"/>
      <c r="Z156" s="33"/>
      <c r="AA156" s="33"/>
      <c r="AB156" s="33"/>
      <c r="AC156" s="33"/>
      <c r="AD156" s="33"/>
      <c r="AE156" s="33"/>
      <c r="AR156" s="208" t="s">
        <v>128</v>
      </c>
      <c r="AT156" s="208" t="s">
        <v>123</v>
      </c>
      <c r="AU156" s="208" t="s">
        <v>84</v>
      </c>
      <c r="AY156" s="16" t="s">
        <v>121</v>
      </c>
      <c r="BE156" s="209">
        <f>IF(N156="základní",J156,0)</f>
        <v>0</v>
      </c>
      <c r="BF156" s="209">
        <f>IF(N156="snížená",J156,0)</f>
        <v>0</v>
      </c>
      <c r="BG156" s="209">
        <f>IF(N156="zákl. přenesená",J156,0)</f>
        <v>0</v>
      </c>
      <c r="BH156" s="209">
        <f>IF(N156="sníž. přenesená",J156,0)</f>
        <v>0</v>
      </c>
      <c r="BI156" s="209">
        <f>IF(N156="nulová",J156,0)</f>
        <v>0</v>
      </c>
      <c r="BJ156" s="16" t="s">
        <v>82</v>
      </c>
      <c r="BK156" s="209">
        <f>ROUND(I156*H156,2)</f>
        <v>0</v>
      </c>
      <c r="BL156" s="16" t="s">
        <v>128</v>
      </c>
      <c r="BM156" s="208" t="s">
        <v>185</v>
      </c>
    </row>
    <row r="157" spans="1:65" s="2" customFormat="1" ht="68.25">
      <c r="A157" s="33"/>
      <c r="B157" s="34"/>
      <c r="C157" s="35"/>
      <c r="D157" s="210" t="s">
        <v>130</v>
      </c>
      <c r="E157" s="35"/>
      <c r="F157" s="211" t="s">
        <v>186</v>
      </c>
      <c r="G157" s="35"/>
      <c r="H157" s="35"/>
      <c r="I157" s="109"/>
      <c r="J157" s="35"/>
      <c r="K157" s="35"/>
      <c r="L157" s="38"/>
      <c r="M157" s="212"/>
      <c r="N157" s="213"/>
      <c r="O157" s="70"/>
      <c r="P157" s="70"/>
      <c r="Q157" s="70"/>
      <c r="R157" s="70"/>
      <c r="S157" s="70"/>
      <c r="T157" s="71"/>
      <c r="U157" s="33"/>
      <c r="V157" s="33"/>
      <c r="W157" s="33"/>
      <c r="X157" s="33"/>
      <c r="Y157" s="33"/>
      <c r="Z157" s="33"/>
      <c r="AA157" s="33"/>
      <c r="AB157" s="33"/>
      <c r="AC157" s="33"/>
      <c r="AD157" s="33"/>
      <c r="AE157" s="33"/>
      <c r="AT157" s="16" t="s">
        <v>130</v>
      </c>
      <c r="AU157" s="16" t="s">
        <v>84</v>
      </c>
    </row>
    <row r="158" spans="1:65" s="13" customFormat="1" ht="11.25">
      <c r="B158" s="214"/>
      <c r="C158" s="215"/>
      <c r="D158" s="210" t="s">
        <v>132</v>
      </c>
      <c r="E158" s="216" t="s">
        <v>1</v>
      </c>
      <c r="F158" s="217" t="s">
        <v>187</v>
      </c>
      <c r="G158" s="215"/>
      <c r="H158" s="218">
        <v>276.45</v>
      </c>
      <c r="I158" s="219"/>
      <c r="J158" s="215"/>
      <c r="K158" s="215"/>
      <c r="L158" s="220"/>
      <c r="M158" s="221"/>
      <c r="N158" s="222"/>
      <c r="O158" s="222"/>
      <c r="P158" s="222"/>
      <c r="Q158" s="222"/>
      <c r="R158" s="222"/>
      <c r="S158" s="222"/>
      <c r="T158" s="223"/>
      <c r="AT158" s="224" t="s">
        <v>132</v>
      </c>
      <c r="AU158" s="224" t="s">
        <v>84</v>
      </c>
      <c r="AV158" s="13" t="s">
        <v>84</v>
      </c>
      <c r="AW158" s="13" t="s">
        <v>31</v>
      </c>
      <c r="AX158" s="13" t="s">
        <v>77</v>
      </c>
      <c r="AY158" s="224" t="s">
        <v>121</v>
      </c>
    </row>
    <row r="159" spans="1:65" s="14" customFormat="1" ht="11.25">
      <c r="B159" s="225"/>
      <c r="C159" s="226"/>
      <c r="D159" s="210" t="s">
        <v>132</v>
      </c>
      <c r="E159" s="227" t="s">
        <v>1</v>
      </c>
      <c r="F159" s="228" t="s">
        <v>134</v>
      </c>
      <c r="G159" s="226"/>
      <c r="H159" s="229">
        <v>276.45</v>
      </c>
      <c r="I159" s="230"/>
      <c r="J159" s="226"/>
      <c r="K159" s="226"/>
      <c r="L159" s="231"/>
      <c r="M159" s="232"/>
      <c r="N159" s="233"/>
      <c r="O159" s="233"/>
      <c r="P159" s="233"/>
      <c r="Q159" s="233"/>
      <c r="R159" s="233"/>
      <c r="S159" s="233"/>
      <c r="T159" s="234"/>
      <c r="AT159" s="235" t="s">
        <v>132</v>
      </c>
      <c r="AU159" s="235" t="s">
        <v>84</v>
      </c>
      <c r="AV159" s="14" t="s">
        <v>128</v>
      </c>
      <c r="AW159" s="14" t="s">
        <v>31</v>
      </c>
      <c r="AX159" s="14" t="s">
        <v>82</v>
      </c>
      <c r="AY159" s="235" t="s">
        <v>121</v>
      </c>
    </row>
    <row r="160" spans="1:65" s="2" customFormat="1" ht="33" customHeight="1">
      <c r="A160" s="33"/>
      <c r="B160" s="34"/>
      <c r="C160" s="197" t="s">
        <v>188</v>
      </c>
      <c r="D160" s="197" t="s">
        <v>123</v>
      </c>
      <c r="E160" s="198" t="s">
        <v>189</v>
      </c>
      <c r="F160" s="199" t="s">
        <v>190</v>
      </c>
      <c r="G160" s="200" t="s">
        <v>161</v>
      </c>
      <c r="H160" s="201">
        <v>276.45</v>
      </c>
      <c r="I160" s="202"/>
      <c r="J160" s="203">
        <f>ROUND(I160*H160,2)</f>
        <v>0</v>
      </c>
      <c r="K160" s="199" t="s">
        <v>127</v>
      </c>
      <c r="L160" s="38"/>
      <c r="M160" s="204" t="s">
        <v>1</v>
      </c>
      <c r="N160" s="205" t="s">
        <v>42</v>
      </c>
      <c r="O160" s="70"/>
      <c r="P160" s="206">
        <f>O160*H160</f>
        <v>0</v>
      </c>
      <c r="Q160" s="206">
        <v>0</v>
      </c>
      <c r="R160" s="206">
        <f>Q160*H160</f>
        <v>0</v>
      </c>
      <c r="S160" s="206">
        <v>0</v>
      </c>
      <c r="T160" s="207">
        <f>S160*H160</f>
        <v>0</v>
      </c>
      <c r="U160" s="33"/>
      <c r="V160" s="33"/>
      <c r="W160" s="33"/>
      <c r="X160" s="33"/>
      <c r="Y160" s="33"/>
      <c r="Z160" s="33"/>
      <c r="AA160" s="33"/>
      <c r="AB160" s="33"/>
      <c r="AC160" s="33"/>
      <c r="AD160" s="33"/>
      <c r="AE160" s="33"/>
      <c r="AR160" s="208" t="s">
        <v>128</v>
      </c>
      <c r="AT160" s="208" t="s">
        <v>123</v>
      </c>
      <c r="AU160" s="208" t="s">
        <v>84</v>
      </c>
      <c r="AY160" s="16" t="s">
        <v>121</v>
      </c>
      <c r="BE160" s="209">
        <f>IF(N160="základní",J160,0)</f>
        <v>0</v>
      </c>
      <c r="BF160" s="209">
        <f>IF(N160="snížená",J160,0)</f>
        <v>0</v>
      </c>
      <c r="BG160" s="209">
        <f>IF(N160="zákl. přenesená",J160,0)</f>
        <v>0</v>
      </c>
      <c r="BH160" s="209">
        <f>IF(N160="sníž. přenesená",J160,0)</f>
        <v>0</v>
      </c>
      <c r="BI160" s="209">
        <f>IF(N160="nulová",J160,0)</f>
        <v>0</v>
      </c>
      <c r="BJ160" s="16" t="s">
        <v>82</v>
      </c>
      <c r="BK160" s="209">
        <f>ROUND(I160*H160,2)</f>
        <v>0</v>
      </c>
      <c r="BL160" s="16" t="s">
        <v>128</v>
      </c>
      <c r="BM160" s="208" t="s">
        <v>191</v>
      </c>
    </row>
    <row r="161" spans="1:65" s="2" customFormat="1" ht="33" customHeight="1">
      <c r="A161" s="33"/>
      <c r="B161" s="34"/>
      <c r="C161" s="197" t="s">
        <v>192</v>
      </c>
      <c r="D161" s="197" t="s">
        <v>123</v>
      </c>
      <c r="E161" s="198" t="s">
        <v>193</v>
      </c>
      <c r="F161" s="199" t="s">
        <v>194</v>
      </c>
      <c r="G161" s="200" t="s">
        <v>195</v>
      </c>
      <c r="H161" s="201">
        <v>537.14700000000005</v>
      </c>
      <c r="I161" s="202"/>
      <c r="J161" s="203">
        <f>ROUND(I161*H161,2)</f>
        <v>0</v>
      </c>
      <c r="K161" s="199" t="s">
        <v>127</v>
      </c>
      <c r="L161" s="38"/>
      <c r="M161" s="204" t="s">
        <v>1</v>
      </c>
      <c r="N161" s="205" t="s">
        <v>42</v>
      </c>
      <c r="O161" s="70"/>
      <c r="P161" s="206">
        <f>O161*H161</f>
        <v>0</v>
      </c>
      <c r="Q161" s="206">
        <v>0</v>
      </c>
      <c r="R161" s="206">
        <f>Q161*H161</f>
        <v>0</v>
      </c>
      <c r="S161" s="206">
        <v>0</v>
      </c>
      <c r="T161" s="207">
        <f>S161*H161</f>
        <v>0</v>
      </c>
      <c r="U161" s="33"/>
      <c r="V161" s="33"/>
      <c r="W161" s="33"/>
      <c r="X161" s="33"/>
      <c r="Y161" s="33"/>
      <c r="Z161" s="33"/>
      <c r="AA161" s="33"/>
      <c r="AB161" s="33"/>
      <c r="AC161" s="33"/>
      <c r="AD161" s="33"/>
      <c r="AE161" s="33"/>
      <c r="AR161" s="208" t="s">
        <v>128</v>
      </c>
      <c r="AT161" s="208" t="s">
        <v>123</v>
      </c>
      <c r="AU161" s="208" t="s">
        <v>84</v>
      </c>
      <c r="AY161" s="16" t="s">
        <v>121</v>
      </c>
      <c r="BE161" s="209">
        <f>IF(N161="základní",J161,0)</f>
        <v>0</v>
      </c>
      <c r="BF161" s="209">
        <f>IF(N161="snížená",J161,0)</f>
        <v>0</v>
      </c>
      <c r="BG161" s="209">
        <f>IF(N161="zákl. přenesená",J161,0)</f>
        <v>0</v>
      </c>
      <c r="BH161" s="209">
        <f>IF(N161="sníž. přenesená",J161,0)</f>
        <v>0</v>
      </c>
      <c r="BI161" s="209">
        <f>IF(N161="nulová",J161,0)</f>
        <v>0</v>
      </c>
      <c r="BJ161" s="16" t="s">
        <v>82</v>
      </c>
      <c r="BK161" s="209">
        <f>ROUND(I161*H161,2)</f>
        <v>0</v>
      </c>
      <c r="BL161" s="16" t="s">
        <v>128</v>
      </c>
      <c r="BM161" s="208" t="s">
        <v>196</v>
      </c>
    </row>
    <row r="162" spans="1:65" s="13" customFormat="1" ht="11.25">
      <c r="B162" s="214"/>
      <c r="C162" s="215"/>
      <c r="D162" s="210" t="s">
        <v>132</v>
      </c>
      <c r="E162" s="216" t="s">
        <v>1</v>
      </c>
      <c r="F162" s="217" t="s">
        <v>197</v>
      </c>
      <c r="G162" s="215"/>
      <c r="H162" s="218">
        <v>537.14700000000005</v>
      </c>
      <c r="I162" s="219"/>
      <c r="J162" s="215"/>
      <c r="K162" s="215"/>
      <c r="L162" s="220"/>
      <c r="M162" s="221"/>
      <c r="N162" s="222"/>
      <c r="O162" s="222"/>
      <c r="P162" s="222"/>
      <c r="Q162" s="222"/>
      <c r="R162" s="222"/>
      <c r="S162" s="222"/>
      <c r="T162" s="223"/>
      <c r="AT162" s="224" t="s">
        <v>132</v>
      </c>
      <c r="AU162" s="224" t="s">
        <v>84</v>
      </c>
      <c r="AV162" s="13" t="s">
        <v>84</v>
      </c>
      <c r="AW162" s="13" t="s">
        <v>31</v>
      </c>
      <c r="AX162" s="13" t="s">
        <v>77</v>
      </c>
      <c r="AY162" s="224" t="s">
        <v>121</v>
      </c>
    </row>
    <row r="163" spans="1:65" s="14" customFormat="1" ht="11.25">
      <c r="B163" s="225"/>
      <c r="C163" s="226"/>
      <c r="D163" s="210" t="s">
        <v>132</v>
      </c>
      <c r="E163" s="227" t="s">
        <v>1</v>
      </c>
      <c r="F163" s="228" t="s">
        <v>134</v>
      </c>
      <c r="G163" s="226"/>
      <c r="H163" s="229">
        <v>537.14700000000005</v>
      </c>
      <c r="I163" s="230"/>
      <c r="J163" s="226"/>
      <c r="K163" s="226"/>
      <c r="L163" s="231"/>
      <c r="M163" s="232"/>
      <c r="N163" s="233"/>
      <c r="O163" s="233"/>
      <c r="P163" s="233"/>
      <c r="Q163" s="233"/>
      <c r="R163" s="233"/>
      <c r="S163" s="233"/>
      <c r="T163" s="234"/>
      <c r="AT163" s="235" t="s">
        <v>132</v>
      </c>
      <c r="AU163" s="235" t="s">
        <v>84</v>
      </c>
      <c r="AV163" s="14" t="s">
        <v>128</v>
      </c>
      <c r="AW163" s="14" t="s">
        <v>31</v>
      </c>
      <c r="AX163" s="14" t="s">
        <v>82</v>
      </c>
      <c r="AY163" s="235" t="s">
        <v>121</v>
      </c>
    </row>
    <row r="164" spans="1:65" s="2" customFormat="1" ht="33" customHeight="1">
      <c r="A164" s="33"/>
      <c r="B164" s="34"/>
      <c r="C164" s="197" t="s">
        <v>198</v>
      </c>
      <c r="D164" s="197" t="s">
        <v>123</v>
      </c>
      <c r="E164" s="198" t="s">
        <v>199</v>
      </c>
      <c r="F164" s="199" t="s">
        <v>200</v>
      </c>
      <c r="G164" s="200" t="s">
        <v>161</v>
      </c>
      <c r="H164" s="201">
        <v>168</v>
      </c>
      <c r="I164" s="202"/>
      <c r="J164" s="203">
        <f>ROUND(I164*H164,2)</f>
        <v>0</v>
      </c>
      <c r="K164" s="199" t="s">
        <v>127</v>
      </c>
      <c r="L164" s="38"/>
      <c r="M164" s="204" t="s">
        <v>1</v>
      </c>
      <c r="N164" s="205" t="s">
        <v>42</v>
      </c>
      <c r="O164" s="70"/>
      <c r="P164" s="206">
        <f>O164*H164</f>
        <v>0</v>
      </c>
      <c r="Q164" s="206">
        <v>0</v>
      </c>
      <c r="R164" s="206">
        <f>Q164*H164</f>
        <v>0</v>
      </c>
      <c r="S164" s="206">
        <v>0</v>
      </c>
      <c r="T164" s="207">
        <f>S164*H164</f>
        <v>0</v>
      </c>
      <c r="U164" s="33"/>
      <c r="V164" s="33"/>
      <c r="W164" s="33"/>
      <c r="X164" s="33"/>
      <c r="Y164" s="33"/>
      <c r="Z164" s="33"/>
      <c r="AA164" s="33"/>
      <c r="AB164" s="33"/>
      <c r="AC164" s="33"/>
      <c r="AD164" s="33"/>
      <c r="AE164" s="33"/>
      <c r="AR164" s="208" t="s">
        <v>128</v>
      </c>
      <c r="AT164" s="208" t="s">
        <v>123</v>
      </c>
      <c r="AU164" s="208" t="s">
        <v>84</v>
      </c>
      <c r="AY164" s="16" t="s">
        <v>121</v>
      </c>
      <c r="BE164" s="209">
        <f>IF(N164="základní",J164,0)</f>
        <v>0</v>
      </c>
      <c r="BF164" s="209">
        <f>IF(N164="snížená",J164,0)</f>
        <v>0</v>
      </c>
      <c r="BG164" s="209">
        <f>IF(N164="zákl. přenesená",J164,0)</f>
        <v>0</v>
      </c>
      <c r="BH164" s="209">
        <f>IF(N164="sníž. přenesená",J164,0)</f>
        <v>0</v>
      </c>
      <c r="BI164" s="209">
        <f>IF(N164="nulová",J164,0)</f>
        <v>0</v>
      </c>
      <c r="BJ164" s="16" t="s">
        <v>82</v>
      </c>
      <c r="BK164" s="209">
        <f>ROUND(I164*H164,2)</f>
        <v>0</v>
      </c>
      <c r="BL164" s="16" t="s">
        <v>128</v>
      </c>
      <c r="BM164" s="208" t="s">
        <v>201</v>
      </c>
    </row>
    <row r="165" spans="1:65" s="2" customFormat="1" ht="185.25">
      <c r="A165" s="33"/>
      <c r="B165" s="34"/>
      <c r="C165" s="35"/>
      <c r="D165" s="210" t="s">
        <v>130</v>
      </c>
      <c r="E165" s="35"/>
      <c r="F165" s="211" t="s">
        <v>202</v>
      </c>
      <c r="G165" s="35"/>
      <c r="H165" s="35"/>
      <c r="I165" s="109"/>
      <c r="J165" s="35"/>
      <c r="K165" s="35"/>
      <c r="L165" s="38"/>
      <c r="M165" s="212"/>
      <c r="N165" s="213"/>
      <c r="O165" s="70"/>
      <c r="P165" s="70"/>
      <c r="Q165" s="70"/>
      <c r="R165" s="70"/>
      <c r="S165" s="70"/>
      <c r="T165" s="71"/>
      <c r="U165" s="33"/>
      <c r="V165" s="33"/>
      <c r="W165" s="33"/>
      <c r="X165" s="33"/>
      <c r="Y165" s="33"/>
      <c r="Z165" s="33"/>
      <c r="AA165" s="33"/>
      <c r="AB165" s="33"/>
      <c r="AC165" s="33"/>
      <c r="AD165" s="33"/>
      <c r="AE165" s="33"/>
      <c r="AT165" s="16" t="s">
        <v>130</v>
      </c>
      <c r="AU165" s="16" t="s">
        <v>84</v>
      </c>
    </row>
    <row r="166" spans="1:65" s="13" customFormat="1" ht="11.25">
      <c r="B166" s="214"/>
      <c r="C166" s="215"/>
      <c r="D166" s="210" t="s">
        <v>132</v>
      </c>
      <c r="E166" s="216" t="s">
        <v>1</v>
      </c>
      <c r="F166" s="217" t="s">
        <v>203</v>
      </c>
      <c r="G166" s="215"/>
      <c r="H166" s="218">
        <v>168</v>
      </c>
      <c r="I166" s="219"/>
      <c r="J166" s="215"/>
      <c r="K166" s="215"/>
      <c r="L166" s="220"/>
      <c r="M166" s="221"/>
      <c r="N166" s="222"/>
      <c r="O166" s="222"/>
      <c r="P166" s="222"/>
      <c r="Q166" s="222"/>
      <c r="R166" s="222"/>
      <c r="S166" s="222"/>
      <c r="T166" s="223"/>
      <c r="AT166" s="224" t="s">
        <v>132</v>
      </c>
      <c r="AU166" s="224" t="s">
        <v>84</v>
      </c>
      <c r="AV166" s="13" t="s">
        <v>84</v>
      </c>
      <c r="AW166" s="13" t="s">
        <v>31</v>
      </c>
      <c r="AX166" s="13" t="s">
        <v>77</v>
      </c>
      <c r="AY166" s="224" t="s">
        <v>121</v>
      </c>
    </row>
    <row r="167" spans="1:65" s="14" customFormat="1" ht="11.25">
      <c r="B167" s="225"/>
      <c r="C167" s="226"/>
      <c r="D167" s="210" t="s">
        <v>132</v>
      </c>
      <c r="E167" s="227" t="s">
        <v>1</v>
      </c>
      <c r="F167" s="228" t="s">
        <v>134</v>
      </c>
      <c r="G167" s="226"/>
      <c r="H167" s="229">
        <v>168</v>
      </c>
      <c r="I167" s="230"/>
      <c r="J167" s="226"/>
      <c r="K167" s="226"/>
      <c r="L167" s="231"/>
      <c r="M167" s="232"/>
      <c r="N167" s="233"/>
      <c r="O167" s="233"/>
      <c r="P167" s="233"/>
      <c r="Q167" s="233"/>
      <c r="R167" s="233"/>
      <c r="S167" s="233"/>
      <c r="T167" s="234"/>
      <c r="AT167" s="235" t="s">
        <v>132</v>
      </c>
      <c r="AU167" s="235" t="s">
        <v>84</v>
      </c>
      <c r="AV167" s="14" t="s">
        <v>128</v>
      </c>
      <c r="AW167" s="14" t="s">
        <v>31</v>
      </c>
      <c r="AX167" s="14" t="s">
        <v>82</v>
      </c>
      <c r="AY167" s="235" t="s">
        <v>121</v>
      </c>
    </row>
    <row r="168" spans="1:65" s="2" customFormat="1" ht="16.5" customHeight="1">
      <c r="A168" s="33"/>
      <c r="B168" s="34"/>
      <c r="C168" s="236" t="s">
        <v>8</v>
      </c>
      <c r="D168" s="236" t="s">
        <v>204</v>
      </c>
      <c r="E168" s="237" t="s">
        <v>205</v>
      </c>
      <c r="F168" s="238" t="s">
        <v>206</v>
      </c>
      <c r="G168" s="239" t="s">
        <v>195</v>
      </c>
      <c r="H168" s="240">
        <v>337.68</v>
      </c>
      <c r="I168" s="241"/>
      <c r="J168" s="242">
        <f>ROUND(I168*H168,2)</f>
        <v>0</v>
      </c>
      <c r="K168" s="238" t="s">
        <v>127</v>
      </c>
      <c r="L168" s="243"/>
      <c r="M168" s="244" t="s">
        <v>1</v>
      </c>
      <c r="N168" s="245" t="s">
        <v>42</v>
      </c>
      <c r="O168" s="70"/>
      <c r="P168" s="206">
        <f>O168*H168</f>
        <v>0</v>
      </c>
      <c r="Q168" s="206">
        <v>1</v>
      </c>
      <c r="R168" s="206">
        <f>Q168*H168</f>
        <v>337.68</v>
      </c>
      <c r="S168" s="206">
        <v>0</v>
      </c>
      <c r="T168" s="207">
        <f>S168*H168</f>
        <v>0</v>
      </c>
      <c r="U168" s="33"/>
      <c r="V168" s="33"/>
      <c r="W168" s="33"/>
      <c r="X168" s="33"/>
      <c r="Y168" s="33"/>
      <c r="Z168" s="33"/>
      <c r="AA168" s="33"/>
      <c r="AB168" s="33"/>
      <c r="AC168" s="33"/>
      <c r="AD168" s="33"/>
      <c r="AE168" s="33"/>
      <c r="AR168" s="208" t="s">
        <v>166</v>
      </c>
      <c r="AT168" s="208" t="s">
        <v>204</v>
      </c>
      <c r="AU168" s="208" t="s">
        <v>84</v>
      </c>
      <c r="AY168" s="16" t="s">
        <v>121</v>
      </c>
      <c r="BE168" s="209">
        <f>IF(N168="základní",J168,0)</f>
        <v>0</v>
      </c>
      <c r="BF168" s="209">
        <f>IF(N168="snížená",J168,0)</f>
        <v>0</v>
      </c>
      <c r="BG168" s="209">
        <f>IF(N168="zákl. přenesená",J168,0)</f>
        <v>0</v>
      </c>
      <c r="BH168" s="209">
        <f>IF(N168="sníž. přenesená",J168,0)</f>
        <v>0</v>
      </c>
      <c r="BI168" s="209">
        <f>IF(N168="nulová",J168,0)</f>
        <v>0</v>
      </c>
      <c r="BJ168" s="16" t="s">
        <v>82</v>
      </c>
      <c r="BK168" s="209">
        <f>ROUND(I168*H168,2)</f>
        <v>0</v>
      </c>
      <c r="BL168" s="16" t="s">
        <v>128</v>
      </c>
      <c r="BM168" s="208" t="s">
        <v>207</v>
      </c>
    </row>
    <row r="169" spans="1:65" s="13" customFormat="1" ht="11.25">
      <c r="B169" s="214"/>
      <c r="C169" s="215"/>
      <c r="D169" s="210" t="s">
        <v>132</v>
      </c>
      <c r="E169" s="216" t="s">
        <v>1</v>
      </c>
      <c r="F169" s="217" t="s">
        <v>208</v>
      </c>
      <c r="G169" s="215"/>
      <c r="H169" s="218">
        <v>337.68</v>
      </c>
      <c r="I169" s="219"/>
      <c r="J169" s="215"/>
      <c r="K169" s="215"/>
      <c r="L169" s="220"/>
      <c r="M169" s="221"/>
      <c r="N169" s="222"/>
      <c r="O169" s="222"/>
      <c r="P169" s="222"/>
      <c r="Q169" s="222"/>
      <c r="R169" s="222"/>
      <c r="S169" s="222"/>
      <c r="T169" s="223"/>
      <c r="AT169" s="224" t="s">
        <v>132</v>
      </c>
      <c r="AU169" s="224" t="s">
        <v>84</v>
      </c>
      <c r="AV169" s="13" t="s">
        <v>84</v>
      </c>
      <c r="AW169" s="13" t="s">
        <v>31</v>
      </c>
      <c r="AX169" s="13" t="s">
        <v>77</v>
      </c>
      <c r="AY169" s="224" t="s">
        <v>121</v>
      </c>
    </row>
    <row r="170" spans="1:65" s="14" customFormat="1" ht="11.25">
      <c r="B170" s="225"/>
      <c r="C170" s="226"/>
      <c r="D170" s="210" t="s">
        <v>132</v>
      </c>
      <c r="E170" s="227" t="s">
        <v>1</v>
      </c>
      <c r="F170" s="228" t="s">
        <v>134</v>
      </c>
      <c r="G170" s="226"/>
      <c r="H170" s="229">
        <v>337.68</v>
      </c>
      <c r="I170" s="230"/>
      <c r="J170" s="226"/>
      <c r="K170" s="226"/>
      <c r="L170" s="231"/>
      <c r="M170" s="232"/>
      <c r="N170" s="233"/>
      <c r="O170" s="233"/>
      <c r="P170" s="233"/>
      <c r="Q170" s="233"/>
      <c r="R170" s="233"/>
      <c r="S170" s="233"/>
      <c r="T170" s="234"/>
      <c r="AT170" s="235" t="s">
        <v>132</v>
      </c>
      <c r="AU170" s="235" t="s">
        <v>84</v>
      </c>
      <c r="AV170" s="14" t="s">
        <v>128</v>
      </c>
      <c r="AW170" s="14" t="s">
        <v>31</v>
      </c>
      <c r="AX170" s="14" t="s">
        <v>82</v>
      </c>
      <c r="AY170" s="235" t="s">
        <v>121</v>
      </c>
    </row>
    <row r="171" spans="1:65" s="2" customFormat="1" ht="33" customHeight="1">
      <c r="A171" s="33"/>
      <c r="B171" s="34"/>
      <c r="C171" s="197" t="s">
        <v>209</v>
      </c>
      <c r="D171" s="197" t="s">
        <v>123</v>
      </c>
      <c r="E171" s="198" t="s">
        <v>210</v>
      </c>
      <c r="F171" s="199" t="s">
        <v>211</v>
      </c>
      <c r="G171" s="200" t="s">
        <v>126</v>
      </c>
      <c r="H171" s="201">
        <v>250</v>
      </c>
      <c r="I171" s="202"/>
      <c r="J171" s="203">
        <f>ROUND(I171*H171,2)</f>
        <v>0</v>
      </c>
      <c r="K171" s="199" t="s">
        <v>127</v>
      </c>
      <c r="L171" s="38"/>
      <c r="M171" s="204" t="s">
        <v>1</v>
      </c>
      <c r="N171" s="205" t="s">
        <v>42</v>
      </c>
      <c r="O171" s="70"/>
      <c r="P171" s="206">
        <f>O171*H171</f>
        <v>0</v>
      </c>
      <c r="Q171" s="206">
        <v>0</v>
      </c>
      <c r="R171" s="206">
        <f>Q171*H171</f>
        <v>0</v>
      </c>
      <c r="S171" s="206">
        <v>0</v>
      </c>
      <c r="T171" s="207">
        <f>S171*H171</f>
        <v>0</v>
      </c>
      <c r="U171" s="33"/>
      <c r="V171" s="33"/>
      <c r="W171" s="33"/>
      <c r="X171" s="33"/>
      <c r="Y171" s="33"/>
      <c r="Z171" s="33"/>
      <c r="AA171" s="33"/>
      <c r="AB171" s="33"/>
      <c r="AC171" s="33"/>
      <c r="AD171" s="33"/>
      <c r="AE171" s="33"/>
      <c r="AR171" s="208" t="s">
        <v>128</v>
      </c>
      <c r="AT171" s="208" t="s">
        <v>123</v>
      </c>
      <c r="AU171" s="208" t="s">
        <v>84</v>
      </c>
      <c r="AY171" s="16" t="s">
        <v>121</v>
      </c>
      <c r="BE171" s="209">
        <f>IF(N171="základní",J171,0)</f>
        <v>0</v>
      </c>
      <c r="BF171" s="209">
        <f>IF(N171="snížená",J171,0)</f>
        <v>0</v>
      </c>
      <c r="BG171" s="209">
        <f>IF(N171="zákl. přenesená",J171,0)</f>
        <v>0</v>
      </c>
      <c r="BH171" s="209">
        <f>IF(N171="sníž. přenesená",J171,0)</f>
        <v>0</v>
      </c>
      <c r="BI171" s="209">
        <f>IF(N171="nulová",J171,0)</f>
        <v>0</v>
      </c>
      <c r="BJ171" s="16" t="s">
        <v>82</v>
      </c>
      <c r="BK171" s="209">
        <f>ROUND(I171*H171,2)</f>
        <v>0</v>
      </c>
      <c r="BL171" s="16" t="s">
        <v>128</v>
      </c>
      <c r="BM171" s="208" t="s">
        <v>212</v>
      </c>
    </row>
    <row r="172" spans="1:65" s="12" customFormat="1" ht="22.9" customHeight="1">
      <c r="B172" s="181"/>
      <c r="C172" s="182"/>
      <c r="D172" s="183" t="s">
        <v>76</v>
      </c>
      <c r="E172" s="195" t="s">
        <v>84</v>
      </c>
      <c r="F172" s="195" t="s">
        <v>213</v>
      </c>
      <c r="G172" s="182"/>
      <c r="H172" s="182"/>
      <c r="I172" s="185"/>
      <c r="J172" s="196">
        <f>BK172</f>
        <v>0</v>
      </c>
      <c r="K172" s="182"/>
      <c r="L172" s="187"/>
      <c r="M172" s="188"/>
      <c r="N172" s="189"/>
      <c r="O172" s="189"/>
      <c r="P172" s="190">
        <f>SUM(P173:P191)</f>
        <v>0</v>
      </c>
      <c r="Q172" s="189"/>
      <c r="R172" s="190">
        <f>SUM(R173:R191)</f>
        <v>15.144659579999999</v>
      </c>
      <c r="S172" s="189"/>
      <c r="T172" s="191">
        <f>SUM(T173:T191)</f>
        <v>0</v>
      </c>
      <c r="AR172" s="192" t="s">
        <v>82</v>
      </c>
      <c r="AT172" s="193" t="s">
        <v>76</v>
      </c>
      <c r="AU172" s="193" t="s">
        <v>82</v>
      </c>
      <c r="AY172" s="192" t="s">
        <v>121</v>
      </c>
      <c r="BK172" s="194">
        <f>SUM(BK173:BK191)</f>
        <v>0</v>
      </c>
    </row>
    <row r="173" spans="1:65" s="2" customFormat="1" ht="16.5" customHeight="1">
      <c r="A173" s="33"/>
      <c r="B173" s="34"/>
      <c r="C173" s="197" t="s">
        <v>214</v>
      </c>
      <c r="D173" s="197" t="s">
        <v>123</v>
      </c>
      <c r="E173" s="198" t="s">
        <v>215</v>
      </c>
      <c r="F173" s="199" t="s">
        <v>216</v>
      </c>
      <c r="G173" s="200" t="s">
        <v>161</v>
      </c>
      <c r="H173" s="201">
        <v>7.02</v>
      </c>
      <c r="I173" s="202"/>
      <c r="J173" s="203">
        <f>ROUND(I173*H173,2)</f>
        <v>0</v>
      </c>
      <c r="K173" s="199" t="s">
        <v>127</v>
      </c>
      <c r="L173" s="38"/>
      <c r="M173" s="204" t="s">
        <v>1</v>
      </c>
      <c r="N173" s="205" t="s">
        <v>42</v>
      </c>
      <c r="O173" s="70"/>
      <c r="P173" s="206">
        <f>O173*H173</f>
        <v>0</v>
      </c>
      <c r="Q173" s="206">
        <v>0</v>
      </c>
      <c r="R173" s="206">
        <f>Q173*H173</f>
        <v>0</v>
      </c>
      <c r="S173" s="206">
        <v>0</v>
      </c>
      <c r="T173" s="207">
        <f>S173*H173</f>
        <v>0</v>
      </c>
      <c r="U173" s="33"/>
      <c r="V173" s="33"/>
      <c r="W173" s="33"/>
      <c r="X173" s="33"/>
      <c r="Y173" s="33"/>
      <c r="Z173" s="33"/>
      <c r="AA173" s="33"/>
      <c r="AB173" s="33"/>
      <c r="AC173" s="33"/>
      <c r="AD173" s="33"/>
      <c r="AE173" s="33"/>
      <c r="AR173" s="208" t="s">
        <v>128</v>
      </c>
      <c r="AT173" s="208" t="s">
        <v>123</v>
      </c>
      <c r="AU173" s="208" t="s">
        <v>84</v>
      </c>
      <c r="AY173" s="16" t="s">
        <v>121</v>
      </c>
      <c r="BE173" s="209">
        <f>IF(N173="základní",J173,0)</f>
        <v>0</v>
      </c>
      <c r="BF173" s="209">
        <f>IF(N173="snížená",J173,0)</f>
        <v>0</v>
      </c>
      <c r="BG173" s="209">
        <f>IF(N173="zákl. přenesená",J173,0)</f>
        <v>0</v>
      </c>
      <c r="BH173" s="209">
        <f>IF(N173="sníž. přenesená",J173,0)</f>
        <v>0</v>
      </c>
      <c r="BI173" s="209">
        <f>IF(N173="nulová",J173,0)</f>
        <v>0</v>
      </c>
      <c r="BJ173" s="16" t="s">
        <v>82</v>
      </c>
      <c r="BK173" s="209">
        <f>ROUND(I173*H173,2)</f>
        <v>0</v>
      </c>
      <c r="BL173" s="16" t="s">
        <v>128</v>
      </c>
      <c r="BM173" s="208" t="s">
        <v>217</v>
      </c>
    </row>
    <row r="174" spans="1:65" s="13" customFormat="1" ht="11.25">
      <c r="B174" s="214"/>
      <c r="C174" s="215"/>
      <c r="D174" s="210" t="s">
        <v>132</v>
      </c>
      <c r="E174" s="216" t="s">
        <v>1</v>
      </c>
      <c r="F174" s="217" t="s">
        <v>218</v>
      </c>
      <c r="G174" s="215"/>
      <c r="H174" s="218">
        <v>5.94</v>
      </c>
      <c r="I174" s="219"/>
      <c r="J174" s="215"/>
      <c r="K174" s="215"/>
      <c r="L174" s="220"/>
      <c r="M174" s="221"/>
      <c r="N174" s="222"/>
      <c r="O174" s="222"/>
      <c r="P174" s="222"/>
      <c r="Q174" s="222"/>
      <c r="R174" s="222"/>
      <c r="S174" s="222"/>
      <c r="T174" s="223"/>
      <c r="AT174" s="224" t="s">
        <v>132</v>
      </c>
      <c r="AU174" s="224" t="s">
        <v>84</v>
      </c>
      <c r="AV174" s="13" t="s">
        <v>84</v>
      </c>
      <c r="AW174" s="13" t="s">
        <v>31</v>
      </c>
      <c r="AX174" s="13" t="s">
        <v>77</v>
      </c>
      <c r="AY174" s="224" t="s">
        <v>121</v>
      </c>
    </row>
    <row r="175" spans="1:65" s="13" customFormat="1" ht="11.25">
      <c r="B175" s="214"/>
      <c r="C175" s="215"/>
      <c r="D175" s="210" t="s">
        <v>132</v>
      </c>
      <c r="E175" s="216" t="s">
        <v>1</v>
      </c>
      <c r="F175" s="217" t="s">
        <v>219</v>
      </c>
      <c r="G175" s="215"/>
      <c r="H175" s="218">
        <v>1.08</v>
      </c>
      <c r="I175" s="219"/>
      <c r="J175" s="215"/>
      <c r="K175" s="215"/>
      <c r="L175" s="220"/>
      <c r="M175" s="221"/>
      <c r="N175" s="222"/>
      <c r="O175" s="222"/>
      <c r="P175" s="222"/>
      <c r="Q175" s="222"/>
      <c r="R175" s="222"/>
      <c r="S175" s="222"/>
      <c r="T175" s="223"/>
      <c r="AT175" s="224" t="s">
        <v>132</v>
      </c>
      <c r="AU175" s="224" t="s">
        <v>84</v>
      </c>
      <c r="AV175" s="13" t="s">
        <v>84</v>
      </c>
      <c r="AW175" s="13" t="s">
        <v>31</v>
      </c>
      <c r="AX175" s="13" t="s">
        <v>77</v>
      </c>
      <c r="AY175" s="224" t="s">
        <v>121</v>
      </c>
    </row>
    <row r="176" spans="1:65" s="14" customFormat="1" ht="11.25">
      <c r="B176" s="225"/>
      <c r="C176" s="226"/>
      <c r="D176" s="210" t="s">
        <v>132</v>
      </c>
      <c r="E176" s="227" t="s">
        <v>1</v>
      </c>
      <c r="F176" s="228" t="s">
        <v>134</v>
      </c>
      <c r="G176" s="226"/>
      <c r="H176" s="229">
        <v>7.0200000000000005</v>
      </c>
      <c r="I176" s="230"/>
      <c r="J176" s="226"/>
      <c r="K176" s="226"/>
      <c r="L176" s="231"/>
      <c r="M176" s="232"/>
      <c r="N176" s="233"/>
      <c r="O176" s="233"/>
      <c r="P176" s="233"/>
      <c r="Q176" s="233"/>
      <c r="R176" s="233"/>
      <c r="S176" s="233"/>
      <c r="T176" s="234"/>
      <c r="AT176" s="235" t="s">
        <v>132</v>
      </c>
      <c r="AU176" s="235" t="s">
        <v>84</v>
      </c>
      <c r="AV176" s="14" t="s">
        <v>128</v>
      </c>
      <c r="AW176" s="14" t="s">
        <v>31</v>
      </c>
      <c r="AX176" s="14" t="s">
        <v>82</v>
      </c>
      <c r="AY176" s="235" t="s">
        <v>121</v>
      </c>
    </row>
    <row r="177" spans="1:65" s="2" customFormat="1" ht="21.75" customHeight="1">
      <c r="A177" s="33"/>
      <c r="B177" s="34"/>
      <c r="C177" s="197" t="s">
        <v>220</v>
      </c>
      <c r="D177" s="197" t="s">
        <v>123</v>
      </c>
      <c r="E177" s="198" t="s">
        <v>221</v>
      </c>
      <c r="F177" s="199" t="s">
        <v>222</v>
      </c>
      <c r="G177" s="200" t="s">
        <v>146</v>
      </c>
      <c r="H177" s="201">
        <v>18</v>
      </c>
      <c r="I177" s="202"/>
      <c r="J177" s="203">
        <f>ROUND(I177*H177,2)</f>
        <v>0</v>
      </c>
      <c r="K177" s="199" t="s">
        <v>127</v>
      </c>
      <c r="L177" s="38"/>
      <c r="M177" s="204" t="s">
        <v>1</v>
      </c>
      <c r="N177" s="205" t="s">
        <v>42</v>
      </c>
      <c r="O177" s="70"/>
      <c r="P177" s="206">
        <f>O177*H177</f>
        <v>0</v>
      </c>
      <c r="Q177" s="206">
        <v>1.14E-3</v>
      </c>
      <c r="R177" s="206">
        <f>Q177*H177</f>
        <v>2.052E-2</v>
      </c>
      <c r="S177" s="206">
        <v>0</v>
      </c>
      <c r="T177" s="207">
        <f>S177*H177</f>
        <v>0</v>
      </c>
      <c r="U177" s="33"/>
      <c r="V177" s="33"/>
      <c r="W177" s="33"/>
      <c r="X177" s="33"/>
      <c r="Y177" s="33"/>
      <c r="Z177" s="33"/>
      <c r="AA177" s="33"/>
      <c r="AB177" s="33"/>
      <c r="AC177" s="33"/>
      <c r="AD177" s="33"/>
      <c r="AE177" s="33"/>
      <c r="AR177" s="208" t="s">
        <v>128</v>
      </c>
      <c r="AT177" s="208" t="s">
        <v>123</v>
      </c>
      <c r="AU177" s="208" t="s">
        <v>84</v>
      </c>
      <c r="AY177" s="16" t="s">
        <v>121</v>
      </c>
      <c r="BE177" s="209">
        <f>IF(N177="základní",J177,0)</f>
        <v>0</v>
      </c>
      <c r="BF177" s="209">
        <f>IF(N177="snížená",J177,0)</f>
        <v>0</v>
      </c>
      <c r="BG177" s="209">
        <f>IF(N177="zákl. přenesená",J177,0)</f>
        <v>0</v>
      </c>
      <c r="BH177" s="209">
        <f>IF(N177="sníž. přenesená",J177,0)</f>
        <v>0</v>
      </c>
      <c r="BI177" s="209">
        <f>IF(N177="nulová",J177,0)</f>
        <v>0</v>
      </c>
      <c r="BJ177" s="16" t="s">
        <v>82</v>
      </c>
      <c r="BK177" s="209">
        <f>ROUND(I177*H177,2)</f>
        <v>0</v>
      </c>
      <c r="BL177" s="16" t="s">
        <v>128</v>
      </c>
      <c r="BM177" s="208" t="s">
        <v>223</v>
      </c>
    </row>
    <row r="178" spans="1:65" s="2" customFormat="1" ht="21.75" customHeight="1">
      <c r="A178" s="33"/>
      <c r="B178" s="34"/>
      <c r="C178" s="197" t="s">
        <v>224</v>
      </c>
      <c r="D178" s="197" t="s">
        <v>123</v>
      </c>
      <c r="E178" s="198" t="s">
        <v>225</v>
      </c>
      <c r="F178" s="199" t="s">
        <v>226</v>
      </c>
      <c r="G178" s="200" t="s">
        <v>161</v>
      </c>
      <c r="H178" s="201">
        <v>4.806</v>
      </c>
      <c r="I178" s="202"/>
      <c r="J178" s="203">
        <f>ROUND(I178*H178,2)</f>
        <v>0</v>
      </c>
      <c r="K178" s="199" t="s">
        <v>127</v>
      </c>
      <c r="L178" s="38"/>
      <c r="M178" s="204" t="s">
        <v>1</v>
      </c>
      <c r="N178" s="205" t="s">
        <v>42</v>
      </c>
      <c r="O178" s="70"/>
      <c r="P178" s="206">
        <f>O178*H178</f>
        <v>0</v>
      </c>
      <c r="Q178" s="206">
        <v>0</v>
      </c>
      <c r="R178" s="206">
        <f>Q178*H178</f>
        <v>0</v>
      </c>
      <c r="S178" s="206">
        <v>0</v>
      </c>
      <c r="T178" s="207">
        <f>S178*H178</f>
        <v>0</v>
      </c>
      <c r="U178" s="33"/>
      <c r="V178" s="33"/>
      <c r="W178" s="33"/>
      <c r="X178" s="33"/>
      <c r="Y178" s="33"/>
      <c r="Z178" s="33"/>
      <c r="AA178" s="33"/>
      <c r="AB178" s="33"/>
      <c r="AC178" s="33"/>
      <c r="AD178" s="33"/>
      <c r="AE178" s="33"/>
      <c r="AR178" s="208" t="s">
        <v>128</v>
      </c>
      <c r="AT178" s="208" t="s">
        <v>123</v>
      </c>
      <c r="AU178" s="208" t="s">
        <v>84</v>
      </c>
      <c r="AY178" s="16" t="s">
        <v>121</v>
      </c>
      <c r="BE178" s="209">
        <f>IF(N178="základní",J178,0)</f>
        <v>0</v>
      </c>
      <c r="BF178" s="209">
        <f>IF(N178="snížená",J178,0)</f>
        <v>0</v>
      </c>
      <c r="BG178" s="209">
        <f>IF(N178="zákl. přenesená",J178,0)</f>
        <v>0</v>
      </c>
      <c r="BH178" s="209">
        <f>IF(N178="sníž. přenesená",J178,0)</f>
        <v>0</v>
      </c>
      <c r="BI178" s="209">
        <f>IF(N178="nulová",J178,0)</f>
        <v>0</v>
      </c>
      <c r="BJ178" s="16" t="s">
        <v>82</v>
      </c>
      <c r="BK178" s="209">
        <f>ROUND(I178*H178,2)</f>
        <v>0</v>
      </c>
      <c r="BL178" s="16" t="s">
        <v>128</v>
      </c>
      <c r="BM178" s="208" t="s">
        <v>227</v>
      </c>
    </row>
    <row r="179" spans="1:65" s="13" customFormat="1" ht="11.25">
      <c r="B179" s="214"/>
      <c r="C179" s="215"/>
      <c r="D179" s="210" t="s">
        <v>132</v>
      </c>
      <c r="E179" s="216" t="s">
        <v>1</v>
      </c>
      <c r="F179" s="217" t="s">
        <v>228</v>
      </c>
      <c r="G179" s="215"/>
      <c r="H179" s="218">
        <v>4.806</v>
      </c>
      <c r="I179" s="219"/>
      <c r="J179" s="215"/>
      <c r="K179" s="215"/>
      <c r="L179" s="220"/>
      <c r="M179" s="221"/>
      <c r="N179" s="222"/>
      <c r="O179" s="222"/>
      <c r="P179" s="222"/>
      <c r="Q179" s="222"/>
      <c r="R179" s="222"/>
      <c r="S179" s="222"/>
      <c r="T179" s="223"/>
      <c r="AT179" s="224" t="s">
        <v>132</v>
      </c>
      <c r="AU179" s="224" t="s">
        <v>84</v>
      </c>
      <c r="AV179" s="13" t="s">
        <v>84</v>
      </c>
      <c r="AW179" s="13" t="s">
        <v>31</v>
      </c>
      <c r="AX179" s="13" t="s">
        <v>82</v>
      </c>
      <c r="AY179" s="224" t="s">
        <v>121</v>
      </c>
    </row>
    <row r="180" spans="1:65" s="2" customFormat="1" ht="21.75" customHeight="1">
      <c r="A180" s="33"/>
      <c r="B180" s="34"/>
      <c r="C180" s="197" t="s">
        <v>229</v>
      </c>
      <c r="D180" s="197" t="s">
        <v>123</v>
      </c>
      <c r="E180" s="198" t="s">
        <v>230</v>
      </c>
      <c r="F180" s="199" t="s">
        <v>231</v>
      </c>
      <c r="G180" s="200" t="s">
        <v>161</v>
      </c>
      <c r="H180" s="201">
        <v>33.024000000000001</v>
      </c>
      <c r="I180" s="202"/>
      <c r="J180" s="203">
        <f>ROUND(I180*H180,2)</f>
        <v>0</v>
      </c>
      <c r="K180" s="199" t="s">
        <v>127</v>
      </c>
      <c r="L180" s="38"/>
      <c r="M180" s="204" t="s">
        <v>1</v>
      </c>
      <c r="N180" s="205" t="s">
        <v>42</v>
      </c>
      <c r="O180" s="70"/>
      <c r="P180" s="206">
        <f>O180*H180</f>
        <v>0</v>
      </c>
      <c r="Q180" s="206">
        <v>0</v>
      </c>
      <c r="R180" s="206">
        <f>Q180*H180</f>
        <v>0</v>
      </c>
      <c r="S180" s="206">
        <v>0</v>
      </c>
      <c r="T180" s="207">
        <f>S180*H180</f>
        <v>0</v>
      </c>
      <c r="U180" s="33"/>
      <c r="V180" s="33"/>
      <c r="W180" s="33"/>
      <c r="X180" s="33"/>
      <c r="Y180" s="33"/>
      <c r="Z180" s="33"/>
      <c r="AA180" s="33"/>
      <c r="AB180" s="33"/>
      <c r="AC180" s="33"/>
      <c r="AD180" s="33"/>
      <c r="AE180" s="33"/>
      <c r="AR180" s="208" t="s">
        <v>128</v>
      </c>
      <c r="AT180" s="208" t="s">
        <v>123</v>
      </c>
      <c r="AU180" s="208" t="s">
        <v>84</v>
      </c>
      <c r="AY180" s="16" t="s">
        <v>121</v>
      </c>
      <c r="BE180" s="209">
        <f>IF(N180="základní",J180,0)</f>
        <v>0</v>
      </c>
      <c r="BF180" s="209">
        <f>IF(N180="snížená",J180,0)</f>
        <v>0</v>
      </c>
      <c r="BG180" s="209">
        <f>IF(N180="zákl. přenesená",J180,0)</f>
        <v>0</v>
      </c>
      <c r="BH180" s="209">
        <f>IF(N180="sníž. přenesená",J180,0)</f>
        <v>0</v>
      </c>
      <c r="BI180" s="209">
        <f>IF(N180="nulová",J180,0)</f>
        <v>0</v>
      </c>
      <c r="BJ180" s="16" t="s">
        <v>82</v>
      </c>
      <c r="BK180" s="209">
        <f>ROUND(I180*H180,2)</f>
        <v>0</v>
      </c>
      <c r="BL180" s="16" t="s">
        <v>128</v>
      </c>
      <c r="BM180" s="208" t="s">
        <v>232</v>
      </c>
    </row>
    <row r="181" spans="1:65" s="13" customFormat="1" ht="11.25">
      <c r="B181" s="214"/>
      <c r="C181" s="215"/>
      <c r="D181" s="210" t="s">
        <v>132</v>
      </c>
      <c r="E181" s="216" t="s">
        <v>1</v>
      </c>
      <c r="F181" s="217" t="s">
        <v>233</v>
      </c>
      <c r="G181" s="215"/>
      <c r="H181" s="218">
        <v>33.024000000000001</v>
      </c>
      <c r="I181" s="219"/>
      <c r="J181" s="215"/>
      <c r="K181" s="215"/>
      <c r="L181" s="220"/>
      <c r="M181" s="221"/>
      <c r="N181" s="222"/>
      <c r="O181" s="222"/>
      <c r="P181" s="222"/>
      <c r="Q181" s="222"/>
      <c r="R181" s="222"/>
      <c r="S181" s="222"/>
      <c r="T181" s="223"/>
      <c r="AT181" s="224" t="s">
        <v>132</v>
      </c>
      <c r="AU181" s="224" t="s">
        <v>84</v>
      </c>
      <c r="AV181" s="13" t="s">
        <v>84</v>
      </c>
      <c r="AW181" s="13" t="s">
        <v>31</v>
      </c>
      <c r="AX181" s="13" t="s">
        <v>82</v>
      </c>
      <c r="AY181" s="224" t="s">
        <v>121</v>
      </c>
    </row>
    <row r="182" spans="1:65" s="2" customFormat="1" ht="16.5" customHeight="1">
      <c r="A182" s="33"/>
      <c r="B182" s="34"/>
      <c r="C182" s="197" t="s">
        <v>7</v>
      </c>
      <c r="D182" s="197" t="s">
        <v>123</v>
      </c>
      <c r="E182" s="198" t="s">
        <v>234</v>
      </c>
      <c r="F182" s="199" t="s">
        <v>235</v>
      </c>
      <c r="G182" s="200" t="s">
        <v>126</v>
      </c>
      <c r="H182" s="201">
        <v>39.6</v>
      </c>
      <c r="I182" s="202"/>
      <c r="J182" s="203">
        <f>ROUND(I182*H182,2)</f>
        <v>0</v>
      </c>
      <c r="K182" s="199" t="s">
        <v>127</v>
      </c>
      <c r="L182" s="38"/>
      <c r="M182" s="204" t="s">
        <v>1</v>
      </c>
      <c r="N182" s="205" t="s">
        <v>42</v>
      </c>
      <c r="O182" s="70"/>
      <c r="P182" s="206">
        <f>O182*H182</f>
        <v>0</v>
      </c>
      <c r="Q182" s="206">
        <v>1.4400000000000001E-3</v>
      </c>
      <c r="R182" s="206">
        <f>Q182*H182</f>
        <v>5.7024000000000005E-2</v>
      </c>
      <c r="S182" s="206">
        <v>0</v>
      </c>
      <c r="T182" s="207">
        <f>S182*H182</f>
        <v>0</v>
      </c>
      <c r="U182" s="33"/>
      <c r="V182" s="33"/>
      <c r="W182" s="33"/>
      <c r="X182" s="33"/>
      <c r="Y182" s="33"/>
      <c r="Z182" s="33"/>
      <c r="AA182" s="33"/>
      <c r="AB182" s="33"/>
      <c r="AC182" s="33"/>
      <c r="AD182" s="33"/>
      <c r="AE182" s="33"/>
      <c r="AR182" s="208" t="s">
        <v>128</v>
      </c>
      <c r="AT182" s="208" t="s">
        <v>123</v>
      </c>
      <c r="AU182" s="208" t="s">
        <v>84</v>
      </c>
      <c r="AY182" s="16" t="s">
        <v>121</v>
      </c>
      <c r="BE182" s="209">
        <f>IF(N182="základní",J182,0)</f>
        <v>0</v>
      </c>
      <c r="BF182" s="209">
        <f>IF(N182="snížená",J182,0)</f>
        <v>0</v>
      </c>
      <c r="BG182" s="209">
        <f>IF(N182="zákl. přenesená",J182,0)</f>
        <v>0</v>
      </c>
      <c r="BH182" s="209">
        <f>IF(N182="sníž. přenesená",J182,0)</f>
        <v>0</v>
      </c>
      <c r="BI182" s="209">
        <f>IF(N182="nulová",J182,0)</f>
        <v>0</v>
      </c>
      <c r="BJ182" s="16" t="s">
        <v>82</v>
      </c>
      <c r="BK182" s="209">
        <f>ROUND(I182*H182,2)</f>
        <v>0</v>
      </c>
      <c r="BL182" s="16" t="s">
        <v>128</v>
      </c>
      <c r="BM182" s="208" t="s">
        <v>236</v>
      </c>
    </row>
    <row r="183" spans="1:65" s="13" customFormat="1" ht="11.25">
      <c r="B183" s="214"/>
      <c r="C183" s="215"/>
      <c r="D183" s="210" t="s">
        <v>132</v>
      </c>
      <c r="E183" s="216" t="s">
        <v>1</v>
      </c>
      <c r="F183" s="217" t="s">
        <v>237</v>
      </c>
      <c r="G183" s="215"/>
      <c r="H183" s="218">
        <v>39.6</v>
      </c>
      <c r="I183" s="219"/>
      <c r="J183" s="215"/>
      <c r="K183" s="215"/>
      <c r="L183" s="220"/>
      <c r="M183" s="221"/>
      <c r="N183" s="222"/>
      <c r="O183" s="222"/>
      <c r="P183" s="222"/>
      <c r="Q183" s="222"/>
      <c r="R183" s="222"/>
      <c r="S183" s="222"/>
      <c r="T183" s="223"/>
      <c r="AT183" s="224" t="s">
        <v>132</v>
      </c>
      <c r="AU183" s="224" t="s">
        <v>84</v>
      </c>
      <c r="AV183" s="13" t="s">
        <v>84</v>
      </c>
      <c r="AW183" s="13" t="s">
        <v>31</v>
      </c>
      <c r="AX183" s="13" t="s">
        <v>82</v>
      </c>
      <c r="AY183" s="224" t="s">
        <v>121</v>
      </c>
    </row>
    <row r="184" spans="1:65" s="2" customFormat="1" ht="21.75" customHeight="1">
      <c r="A184" s="33"/>
      <c r="B184" s="34"/>
      <c r="C184" s="197" t="s">
        <v>238</v>
      </c>
      <c r="D184" s="197" t="s">
        <v>123</v>
      </c>
      <c r="E184" s="198" t="s">
        <v>239</v>
      </c>
      <c r="F184" s="199" t="s">
        <v>240</v>
      </c>
      <c r="G184" s="200" t="s">
        <v>126</v>
      </c>
      <c r="H184" s="201">
        <v>39.6</v>
      </c>
      <c r="I184" s="202"/>
      <c r="J184" s="203">
        <f>ROUND(I184*H184,2)</f>
        <v>0</v>
      </c>
      <c r="K184" s="199" t="s">
        <v>127</v>
      </c>
      <c r="L184" s="38"/>
      <c r="M184" s="204" t="s">
        <v>1</v>
      </c>
      <c r="N184" s="205" t="s">
        <v>42</v>
      </c>
      <c r="O184" s="70"/>
      <c r="P184" s="206">
        <f>O184*H184</f>
        <v>0</v>
      </c>
      <c r="Q184" s="206">
        <v>4.0000000000000003E-5</v>
      </c>
      <c r="R184" s="206">
        <f>Q184*H184</f>
        <v>1.5840000000000001E-3</v>
      </c>
      <c r="S184" s="206">
        <v>0</v>
      </c>
      <c r="T184" s="207">
        <f>S184*H184</f>
        <v>0</v>
      </c>
      <c r="U184" s="33"/>
      <c r="V184" s="33"/>
      <c r="W184" s="33"/>
      <c r="X184" s="33"/>
      <c r="Y184" s="33"/>
      <c r="Z184" s="33"/>
      <c r="AA184" s="33"/>
      <c r="AB184" s="33"/>
      <c r="AC184" s="33"/>
      <c r="AD184" s="33"/>
      <c r="AE184" s="33"/>
      <c r="AR184" s="208" t="s">
        <v>128</v>
      </c>
      <c r="AT184" s="208" t="s">
        <v>123</v>
      </c>
      <c r="AU184" s="208" t="s">
        <v>84</v>
      </c>
      <c r="AY184" s="16" t="s">
        <v>121</v>
      </c>
      <c r="BE184" s="209">
        <f>IF(N184="základní",J184,0)</f>
        <v>0</v>
      </c>
      <c r="BF184" s="209">
        <f>IF(N184="snížená",J184,0)</f>
        <v>0</v>
      </c>
      <c r="BG184" s="209">
        <f>IF(N184="zákl. přenesená",J184,0)</f>
        <v>0</v>
      </c>
      <c r="BH184" s="209">
        <f>IF(N184="sníž. přenesená",J184,0)</f>
        <v>0</v>
      </c>
      <c r="BI184" s="209">
        <f>IF(N184="nulová",J184,0)</f>
        <v>0</v>
      </c>
      <c r="BJ184" s="16" t="s">
        <v>82</v>
      </c>
      <c r="BK184" s="209">
        <f>ROUND(I184*H184,2)</f>
        <v>0</v>
      </c>
      <c r="BL184" s="16" t="s">
        <v>128</v>
      </c>
      <c r="BM184" s="208" t="s">
        <v>241</v>
      </c>
    </row>
    <row r="185" spans="1:65" s="2" customFormat="1" ht="21.75" customHeight="1">
      <c r="A185" s="33"/>
      <c r="B185" s="34"/>
      <c r="C185" s="197" t="s">
        <v>242</v>
      </c>
      <c r="D185" s="197" t="s">
        <v>123</v>
      </c>
      <c r="E185" s="198" t="s">
        <v>243</v>
      </c>
      <c r="F185" s="199" t="s">
        <v>244</v>
      </c>
      <c r="G185" s="200" t="s">
        <v>195</v>
      </c>
      <c r="H185" s="201">
        <v>4.3890000000000002</v>
      </c>
      <c r="I185" s="202"/>
      <c r="J185" s="203">
        <f>ROUND(I185*H185,2)</f>
        <v>0</v>
      </c>
      <c r="K185" s="199" t="s">
        <v>127</v>
      </c>
      <c r="L185" s="38"/>
      <c r="M185" s="204" t="s">
        <v>1</v>
      </c>
      <c r="N185" s="205" t="s">
        <v>42</v>
      </c>
      <c r="O185" s="70"/>
      <c r="P185" s="206">
        <f>O185*H185</f>
        <v>0</v>
      </c>
      <c r="Q185" s="206">
        <v>1.0382199999999999</v>
      </c>
      <c r="R185" s="206">
        <f>Q185*H185</f>
        <v>4.5567475799999997</v>
      </c>
      <c r="S185" s="206">
        <v>0</v>
      </c>
      <c r="T185" s="207">
        <f>S185*H185</f>
        <v>0</v>
      </c>
      <c r="U185" s="33"/>
      <c r="V185" s="33"/>
      <c r="W185" s="33"/>
      <c r="X185" s="33"/>
      <c r="Y185" s="33"/>
      <c r="Z185" s="33"/>
      <c r="AA185" s="33"/>
      <c r="AB185" s="33"/>
      <c r="AC185" s="33"/>
      <c r="AD185" s="33"/>
      <c r="AE185" s="33"/>
      <c r="AR185" s="208" t="s">
        <v>128</v>
      </c>
      <c r="AT185" s="208" t="s">
        <v>123</v>
      </c>
      <c r="AU185" s="208" t="s">
        <v>84</v>
      </c>
      <c r="AY185" s="16" t="s">
        <v>121</v>
      </c>
      <c r="BE185" s="209">
        <f>IF(N185="základní",J185,0)</f>
        <v>0</v>
      </c>
      <c r="BF185" s="209">
        <f>IF(N185="snížená",J185,0)</f>
        <v>0</v>
      </c>
      <c r="BG185" s="209">
        <f>IF(N185="zákl. přenesená",J185,0)</f>
        <v>0</v>
      </c>
      <c r="BH185" s="209">
        <f>IF(N185="sníž. přenesená",J185,0)</f>
        <v>0</v>
      </c>
      <c r="BI185" s="209">
        <f>IF(N185="nulová",J185,0)</f>
        <v>0</v>
      </c>
      <c r="BJ185" s="16" t="s">
        <v>82</v>
      </c>
      <c r="BK185" s="209">
        <f>ROUND(I185*H185,2)</f>
        <v>0</v>
      </c>
      <c r="BL185" s="16" t="s">
        <v>128</v>
      </c>
      <c r="BM185" s="208" t="s">
        <v>245</v>
      </c>
    </row>
    <row r="186" spans="1:65" s="2" customFormat="1" ht="21.75" customHeight="1">
      <c r="A186" s="33"/>
      <c r="B186" s="34"/>
      <c r="C186" s="197" t="s">
        <v>246</v>
      </c>
      <c r="D186" s="197" t="s">
        <v>123</v>
      </c>
      <c r="E186" s="198" t="s">
        <v>247</v>
      </c>
      <c r="F186" s="199" t="s">
        <v>248</v>
      </c>
      <c r="G186" s="200" t="s">
        <v>161</v>
      </c>
      <c r="H186" s="201">
        <v>4.62</v>
      </c>
      <c r="I186" s="202"/>
      <c r="J186" s="203">
        <f>ROUND(I186*H186,2)</f>
        <v>0</v>
      </c>
      <c r="K186" s="199" t="s">
        <v>127</v>
      </c>
      <c r="L186" s="38"/>
      <c r="M186" s="204" t="s">
        <v>1</v>
      </c>
      <c r="N186" s="205" t="s">
        <v>42</v>
      </c>
      <c r="O186" s="70"/>
      <c r="P186" s="206">
        <f>O186*H186</f>
        <v>0</v>
      </c>
      <c r="Q186" s="206">
        <v>2.2563399999999998</v>
      </c>
      <c r="R186" s="206">
        <f>Q186*H186</f>
        <v>10.4242908</v>
      </c>
      <c r="S186" s="206">
        <v>0</v>
      </c>
      <c r="T186" s="207">
        <f>S186*H186</f>
        <v>0</v>
      </c>
      <c r="U186" s="33"/>
      <c r="V186" s="33"/>
      <c r="W186" s="33"/>
      <c r="X186" s="33"/>
      <c r="Y186" s="33"/>
      <c r="Z186" s="33"/>
      <c r="AA186" s="33"/>
      <c r="AB186" s="33"/>
      <c r="AC186" s="33"/>
      <c r="AD186" s="33"/>
      <c r="AE186" s="33"/>
      <c r="AR186" s="208" t="s">
        <v>128</v>
      </c>
      <c r="AT186" s="208" t="s">
        <v>123</v>
      </c>
      <c r="AU186" s="208" t="s">
        <v>84</v>
      </c>
      <c r="AY186" s="16" t="s">
        <v>121</v>
      </c>
      <c r="BE186" s="209">
        <f>IF(N186="základní",J186,0)</f>
        <v>0</v>
      </c>
      <c r="BF186" s="209">
        <f>IF(N186="snížená",J186,0)</f>
        <v>0</v>
      </c>
      <c r="BG186" s="209">
        <f>IF(N186="zákl. přenesená",J186,0)</f>
        <v>0</v>
      </c>
      <c r="BH186" s="209">
        <f>IF(N186="sníž. přenesená",J186,0)</f>
        <v>0</v>
      </c>
      <c r="BI186" s="209">
        <f>IF(N186="nulová",J186,0)</f>
        <v>0</v>
      </c>
      <c r="BJ186" s="16" t="s">
        <v>82</v>
      </c>
      <c r="BK186" s="209">
        <f>ROUND(I186*H186,2)</f>
        <v>0</v>
      </c>
      <c r="BL186" s="16" t="s">
        <v>128</v>
      </c>
      <c r="BM186" s="208" t="s">
        <v>249</v>
      </c>
    </row>
    <row r="187" spans="1:65" s="2" customFormat="1" ht="97.5">
      <c r="A187" s="33"/>
      <c r="B187" s="34"/>
      <c r="C187" s="35"/>
      <c r="D187" s="210" t="s">
        <v>130</v>
      </c>
      <c r="E187" s="35"/>
      <c r="F187" s="211" t="s">
        <v>250</v>
      </c>
      <c r="G187" s="35"/>
      <c r="H187" s="35"/>
      <c r="I187" s="109"/>
      <c r="J187" s="35"/>
      <c r="K187" s="35"/>
      <c r="L187" s="38"/>
      <c r="M187" s="212"/>
      <c r="N187" s="213"/>
      <c r="O187" s="70"/>
      <c r="P187" s="70"/>
      <c r="Q187" s="70"/>
      <c r="R187" s="70"/>
      <c r="S187" s="70"/>
      <c r="T187" s="71"/>
      <c r="U187" s="33"/>
      <c r="V187" s="33"/>
      <c r="W187" s="33"/>
      <c r="X187" s="33"/>
      <c r="Y187" s="33"/>
      <c r="Z187" s="33"/>
      <c r="AA187" s="33"/>
      <c r="AB187" s="33"/>
      <c r="AC187" s="33"/>
      <c r="AD187" s="33"/>
      <c r="AE187" s="33"/>
      <c r="AT187" s="16" t="s">
        <v>130</v>
      </c>
      <c r="AU187" s="16" t="s">
        <v>84</v>
      </c>
    </row>
    <row r="188" spans="1:65" s="2" customFormat="1" ht="16.5" customHeight="1">
      <c r="A188" s="33"/>
      <c r="B188" s="34"/>
      <c r="C188" s="197" t="s">
        <v>251</v>
      </c>
      <c r="D188" s="197" t="s">
        <v>123</v>
      </c>
      <c r="E188" s="198" t="s">
        <v>252</v>
      </c>
      <c r="F188" s="199" t="s">
        <v>253</v>
      </c>
      <c r="G188" s="200" t="s">
        <v>126</v>
      </c>
      <c r="H188" s="201">
        <v>24.42</v>
      </c>
      <c r="I188" s="202"/>
      <c r="J188" s="203">
        <f>ROUND(I188*H188,2)</f>
        <v>0</v>
      </c>
      <c r="K188" s="199" t="s">
        <v>127</v>
      </c>
      <c r="L188" s="38"/>
      <c r="M188" s="204" t="s">
        <v>1</v>
      </c>
      <c r="N188" s="205" t="s">
        <v>42</v>
      </c>
      <c r="O188" s="70"/>
      <c r="P188" s="206">
        <f>O188*H188</f>
        <v>0</v>
      </c>
      <c r="Q188" s="206">
        <v>3.46E-3</v>
      </c>
      <c r="R188" s="206">
        <f>Q188*H188</f>
        <v>8.4493200000000004E-2</v>
      </c>
      <c r="S188" s="206">
        <v>0</v>
      </c>
      <c r="T188" s="207">
        <f>S188*H188</f>
        <v>0</v>
      </c>
      <c r="U188" s="33"/>
      <c r="V188" s="33"/>
      <c r="W188" s="33"/>
      <c r="X188" s="33"/>
      <c r="Y188" s="33"/>
      <c r="Z188" s="33"/>
      <c r="AA188" s="33"/>
      <c r="AB188" s="33"/>
      <c r="AC188" s="33"/>
      <c r="AD188" s="33"/>
      <c r="AE188" s="33"/>
      <c r="AR188" s="208" t="s">
        <v>128</v>
      </c>
      <c r="AT188" s="208" t="s">
        <v>123</v>
      </c>
      <c r="AU188" s="208" t="s">
        <v>84</v>
      </c>
      <c r="AY188" s="16" t="s">
        <v>121</v>
      </c>
      <c r="BE188" s="209">
        <f>IF(N188="základní",J188,0)</f>
        <v>0</v>
      </c>
      <c r="BF188" s="209">
        <f>IF(N188="snížená",J188,0)</f>
        <v>0</v>
      </c>
      <c r="BG188" s="209">
        <f>IF(N188="zákl. přenesená",J188,0)</f>
        <v>0</v>
      </c>
      <c r="BH188" s="209">
        <f>IF(N188="sníž. přenesená",J188,0)</f>
        <v>0</v>
      </c>
      <c r="BI188" s="209">
        <f>IF(N188="nulová",J188,0)</f>
        <v>0</v>
      </c>
      <c r="BJ188" s="16" t="s">
        <v>82</v>
      </c>
      <c r="BK188" s="209">
        <f>ROUND(I188*H188,2)</f>
        <v>0</v>
      </c>
      <c r="BL188" s="16" t="s">
        <v>128</v>
      </c>
      <c r="BM188" s="208" t="s">
        <v>254</v>
      </c>
    </row>
    <row r="189" spans="1:65" s="2" customFormat="1" ht="48.75">
      <c r="A189" s="33"/>
      <c r="B189" s="34"/>
      <c r="C189" s="35"/>
      <c r="D189" s="210" t="s">
        <v>130</v>
      </c>
      <c r="E189" s="35"/>
      <c r="F189" s="211" t="s">
        <v>255</v>
      </c>
      <c r="G189" s="35"/>
      <c r="H189" s="35"/>
      <c r="I189" s="109"/>
      <c r="J189" s="35"/>
      <c r="K189" s="35"/>
      <c r="L189" s="38"/>
      <c r="M189" s="212"/>
      <c r="N189" s="213"/>
      <c r="O189" s="70"/>
      <c r="P189" s="70"/>
      <c r="Q189" s="70"/>
      <c r="R189" s="70"/>
      <c r="S189" s="70"/>
      <c r="T189" s="71"/>
      <c r="U189" s="33"/>
      <c r="V189" s="33"/>
      <c r="W189" s="33"/>
      <c r="X189" s="33"/>
      <c r="Y189" s="33"/>
      <c r="Z189" s="33"/>
      <c r="AA189" s="33"/>
      <c r="AB189" s="33"/>
      <c r="AC189" s="33"/>
      <c r="AD189" s="33"/>
      <c r="AE189" s="33"/>
      <c r="AT189" s="16" t="s">
        <v>130</v>
      </c>
      <c r="AU189" s="16" t="s">
        <v>84</v>
      </c>
    </row>
    <row r="190" spans="1:65" s="2" customFormat="1" ht="21.75" customHeight="1">
      <c r="A190" s="33"/>
      <c r="B190" s="34"/>
      <c r="C190" s="197" t="s">
        <v>256</v>
      </c>
      <c r="D190" s="197" t="s">
        <v>123</v>
      </c>
      <c r="E190" s="198" t="s">
        <v>257</v>
      </c>
      <c r="F190" s="199" t="s">
        <v>258</v>
      </c>
      <c r="G190" s="200" t="s">
        <v>126</v>
      </c>
      <c r="H190" s="201">
        <v>24.42</v>
      </c>
      <c r="I190" s="202"/>
      <c r="J190" s="203">
        <f>ROUND(I190*H190,2)</f>
        <v>0</v>
      </c>
      <c r="K190" s="199" t="s">
        <v>127</v>
      </c>
      <c r="L190" s="38"/>
      <c r="M190" s="204" t="s">
        <v>1</v>
      </c>
      <c r="N190" s="205" t="s">
        <v>42</v>
      </c>
      <c r="O190" s="70"/>
      <c r="P190" s="206">
        <f>O190*H190</f>
        <v>0</v>
      </c>
      <c r="Q190" s="206">
        <v>0</v>
      </c>
      <c r="R190" s="206">
        <f>Q190*H190</f>
        <v>0</v>
      </c>
      <c r="S190" s="206">
        <v>0</v>
      </c>
      <c r="T190" s="207">
        <f>S190*H190</f>
        <v>0</v>
      </c>
      <c r="U190" s="33"/>
      <c r="V190" s="33"/>
      <c r="W190" s="33"/>
      <c r="X190" s="33"/>
      <c r="Y190" s="33"/>
      <c r="Z190" s="33"/>
      <c r="AA190" s="33"/>
      <c r="AB190" s="33"/>
      <c r="AC190" s="33"/>
      <c r="AD190" s="33"/>
      <c r="AE190" s="33"/>
      <c r="AR190" s="208" t="s">
        <v>128</v>
      </c>
      <c r="AT190" s="208" t="s">
        <v>123</v>
      </c>
      <c r="AU190" s="208" t="s">
        <v>84</v>
      </c>
      <c r="AY190" s="16" t="s">
        <v>121</v>
      </c>
      <c r="BE190" s="209">
        <f>IF(N190="základní",J190,0)</f>
        <v>0</v>
      </c>
      <c r="BF190" s="209">
        <f>IF(N190="snížená",J190,0)</f>
        <v>0</v>
      </c>
      <c r="BG190" s="209">
        <f>IF(N190="zákl. přenesená",J190,0)</f>
        <v>0</v>
      </c>
      <c r="BH190" s="209">
        <f>IF(N190="sníž. přenesená",J190,0)</f>
        <v>0</v>
      </c>
      <c r="BI190" s="209">
        <f>IF(N190="nulová",J190,0)</f>
        <v>0</v>
      </c>
      <c r="BJ190" s="16" t="s">
        <v>82</v>
      </c>
      <c r="BK190" s="209">
        <f>ROUND(I190*H190,2)</f>
        <v>0</v>
      </c>
      <c r="BL190" s="16" t="s">
        <v>128</v>
      </c>
      <c r="BM190" s="208" t="s">
        <v>259</v>
      </c>
    </row>
    <row r="191" spans="1:65" s="2" customFormat="1" ht="48.75">
      <c r="A191" s="33"/>
      <c r="B191" s="34"/>
      <c r="C191" s="35"/>
      <c r="D191" s="210" t="s">
        <v>130</v>
      </c>
      <c r="E191" s="35"/>
      <c r="F191" s="211" t="s">
        <v>255</v>
      </c>
      <c r="G191" s="35"/>
      <c r="H191" s="35"/>
      <c r="I191" s="109"/>
      <c r="J191" s="35"/>
      <c r="K191" s="35"/>
      <c r="L191" s="38"/>
      <c r="M191" s="212"/>
      <c r="N191" s="213"/>
      <c r="O191" s="70"/>
      <c r="P191" s="70"/>
      <c r="Q191" s="70"/>
      <c r="R191" s="70"/>
      <c r="S191" s="70"/>
      <c r="T191" s="71"/>
      <c r="U191" s="33"/>
      <c r="V191" s="33"/>
      <c r="W191" s="33"/>
      <c r="X191" s="33"/>
      <c r="Y191" s="33"/>
      <c r="Z191" s="33"/>
      <c r="AA191" s="33"/>
      <c r="AB191" s="33"/>
      <c r="AC191" s="33"/>
      <c r="AD191" s="33"/>
      <c r="AE191" s="33"/>
      <c r="AT191" s="16" t="s">
        <v>130</v>
      </c>
      <c r="AU191" s="16" t="s">
        <v>84</v>
      </c>
    </row>
    <row r="192" spans="1:65" s="12" customFormat="1" ht="22.9" customHeight="1">
      <c r="B192" s="181"/>
      <c r="C192" s="182"/>
      <c r="D192" s="183" t="s">
        <v>76</v>
      </c>
      <c r="E192" s="195" t="s">
        <v>139</v>
      </c>
      <c r="F192" s="195" t="s">
        <v>260</v>
      </c>
      <c r="G192" s="182"/>
      <c r="H192" s="182"/>
      <c r="I192" s="185"/>
      <c r="J192" s="196">
        <f>BK192</f>
        <v>0</v>
      </c>
      <c r="K192" s="182"/>
      <c r="L192" s="187"/>
      <c r="M192" s="188"/>
      <c r="N192" s="189"/>
      <c r="O192" s="189"/>
      <c r="P192" s="190">
        <f>SUM(P193:P219)</f>
        <v>0</v>
      </c>
      <c r="Q192" s="189"/>
      <c r="R192" s="190">
        <f>SUM(R193:R219)</f>
        <v>14.003648590000001</v>
      </c>
      <c r="S192" s="189"/>
      <c r="T192" s="191">
        <f>SUM(T193:T219)</f>
        <v>0</v>
      </c>
      <c r="AR192" s="192" t="s">
        <v>82</v>
      </c>
      <c r="AT192" s="193" t="s">
        <v>76</v>
      </c>
      <c r="AU192" s="193" t="s">
        <v>82</v>
      </c>
      <c r="AY192" s="192" t="s">
        <v>121</v>
      </c>
      <c r="BK192" s="194">
        <f>SUM(BK193:BK219)</f>
        <v>0</v>
      </c>
    </row>
    <row r="193" spans="1:65" s="2" customFormat="1" ht="21.75" customHeight="1">
      <c r="A193" s="33"/>
      <c r="B193" s="34"/>
      <c r="C193" s="197" t="s">
        <v>261</v>
      </c>
      <c r="D193" s="197" t="s">
        <v>123</v>
      </c>
      <c r="E193" s="198" t="s">
        <v>262</v>
      </c>
      <c r="F193" s="199" t="s">
        <v>263</v>
      </c>
      <c r="G193" s="200" t="s">
        <v>264</v>
      </c>
      <c r="H193" s="201">
        <v>14</v>
      </c>
      <c r="I193" s="202"/>
      <c r="J193" s="203">
        <f>ROUND(I193*H193,2)</f>
        <v>0</v>
      </c>
      <c r="K193" s="199" t="s">
        <v>127</v>
      </c>
      <c r="L193" s="38"/>
      <c r="M193" s="204" t="s">
        <v>1</v>
      </c>
      <c r="N193" s="205" t="s">
        <v>42</v>
      </c>
      <c r="O193" s="70"/>
      <c r="P193" s="206">
        <f>O193*H193</f>
        <v>0</v>
      </c>
      <c r="Q193" s="206">
        <v>1.1900000000000001E-3</v>
      </c>
      <c r="R193" s="206">
        <f>Q193*H193</f>
        <v>1.6660000000000001E-2</v>
      </c>
      <c r="S193" s="206">
        <v>0</v>
      </c>
      <c r="T193" s="207">
        <f>S193*H193</f>
        <v>0</v>
      </c>
      <c r="U193" s="33"/>
      <c r="V193" s="33"/>
      <c r="W193" s="33"/>
      <c r="X193" s="33"/>
      <c r="Y193" s="33"/>
      <c r="Z193" s="33"/>
      <c r="AA193" s="33"/>
      <c r="AB193" s="33"/>
      <c r="AC193" s="33"/>
      <c r="AD193" s="33"/>
      <c r="AE193" s="33"/>
      <c r="AR193" s="208" t="s">
        <v>128</v>
      </c>
      <c r="AT193" s="208" t="s">
        <v>123</v>
      </c>
      <c r="AU193" s="208" t="s">
        <v>84</v>
      </c>
      <c r="AY193" s="16" t="s">
        <v>121</v>
      </c>
      <c r="BE193" s="209">
        <f>IF(N193="základní",J193,0)</f>
        <v>0</v>
      </c>
      <c r="BF193" s="209">
        <f>IF(N193="snížená",J193,0)</f>
        <v>0</v>
      </c>
      <c r="BG193" s="209">
        <f>IF(N193="zákl. přenesená",J193,0)</f>
        <v>0</v>
      </c>
      <c r="BH193" s="209">
        <f>IF(N193="sníž. přenesená",J193,0)</f>
        <v>0</v>
      </c>
      <c r="BI193" s="209">
        <f>IF(N193="nulová",J193,0)</f>
        <v>0</v>
      </c>
      <c r="BJ193" s="16" t="s">
        <v>82</v>
      </c>
      <c r="BK193" s="209">
        <f>ROUND(I193*H193,2)</f>
        <v>0</v>
      </c>
      <c r="BL193" s="16" t="s">
        <v>128</v>
      </c>
      <c r="BM193" s="208" t="s">
        <v>265</v>
      </c>
    </row>
    <row r="194" spans="1:65" s="2" customFormat="1" ht="16.5" customHeight="1">
      <c r="A194" s="33"/>
      <c r="B194" s="34"/>
      <c r="C194" s="236" t="s">
        <v>266</v>
      </c>
      <c r="D194" s="236" t="s">
        <v>204</v>
      </c>
      <c r="E194" s="237" t="s">
        <v>267</v>
      </c>
      <c r="F194" s="238" t="s">
        <v>268</v>
      </c>
      <c r="G194" s="239" t="s">
        <v>264</v>
      </c>
      <c r="H194" s="240">
        <v>14</v>
      </c>
      <c r="I194" s="241"/>
      <c r="J194" s="242">
        <f>ROUND(I194*H194,2)</f>
        <v>0</v>
      </c>
      <c r="K194" s="238" t="s">
        <v>1</v>
      </c>
      <c r="L194" s="243"/>
      <c r="M194" s="244" t="s">
        <v>1</v>
      </c>
      <c r="N194" s="245" t="s">
        <v>42</v>
      </c>
      <c r="O194" s="70"/>
      <c r="P194" s="206">
        <f>O194*H194</f>
        <v>0</v>
      </c>
      <c r="Q194" s="206">
        <v>4.8700000000000002E-3</v>
      </c>
      <c r="R194" s="206">
        <f>Q194*H194</f>
        <v>6.8180000000000004E-2</v>
      </c>
      <c r="S194" s="206">
        <v>0</v>
      </c>
      <c r="T194" s="207">
        <f>S194*H194</f>
        <v>0</v>
      </c>
      <c r="U194" s="33"/>
      <c r="V194" s="33"/>
      <c r="W194" s="33"/>
      <c r="X194" s="33"/>
      <c r="Y194" s="33"/>
      <c r="Z194" s="33"/>
      <c r="AA194" s="33"/>
      <c r="AB194" s="33"/>
      <c r="AC194" s="33"/>
      <c r="AD194" s="33"/>
      <c r="AE194" s="33"/>
      <c r="AR194" s="208" t="s">
        <v>166</v>
      </c>
      <c r="AT194" s="208" t="s">
        <v>204</v>
      </c>
      <c r="AU194" s="208" t="s">
        <v>84</v>
      </c>
      <c r="AY194" s="16" t="s">
        <v>121</v>
      </c>
      <c r="BE194" s="209">
        <f>IF(N194="základní",J194,0)</f>
        <v>0</v>
      </c>
      <c r="BF194" s="209">
        <f>IF(N194="snížená",J194,0)</f>
        <v>0</v>
      </c>
      <c r="BG194" s="209">
        <f>IF(N194="zákl. přenesená",J194,0)</f>
        <v>0</v>
      </c>
      <c r="BH194" s="209">
        <f>IF(N194="sníž. přenesená",J194,0)</f>
        <v>0</v>
      </c>
      <c r="BI194" s="209">
        <f>IF(N194="nulová",J194,0)</f>
        <v>0</v>
      </c>
      <c r="BJ194" s="16" t="s">
        <v>82</v>
      </c>
      <c r="BK194" s="209">
        <f>ROUND(I194*H194,2)</f>
        <v>0</v>
      </c>
      <c r="BL194" s="16" t="s">
        <v>128</v>
      </c>
      <c r="BM194" s="208" t="s">
        <v>269</v>
      </c>
    </row>
    <row r="195" spans="1:65" s="2" customFormat="1" ht="16.5" customHeight="1">
      <c r="A195" s="33"/>
      <c r="B195" s="34"/>
      <c r="C195" s="197" t="s">
        <v>270</v>
      </c>
      <c r="D195" s="197" t="s">
        <v>123</v>
      </c>
      <c r="E195" s="198" t="s">
        <v>271</v>
      </c>
      <c r="F195" s="199" t="s">
        <v>272</v>
      </c>
      <c r="G195" s="200" t="s">
        <v>161</v>
      </c>
      <c r="H195" s="201">
        <v>4.8479999999999999</v>
      </c>
      <c r="I195" s="202"/>
      <c r="J195" s="203">
        <f>ROUND(I195*H195,2)</f>
        <v>0</v>
      </c>
      <c r="K195" s="199" t="s">
        <v>127</v>
      </c>
      <c r="L195" s="38"/>
      <c r="M195" s="204" t="s">
        <v>1</v>
      </c>
      <c r="N195" s="205" t="s">
        <v>42</v>
      </c>
      <c r="O195" s="70"/>
      <c r="P195" s="206">
        <f>O195*H195</f>
        <v>0</v>
      </c>
      <c r="Q195" s="206">
        <v>0</v>
      </c>
      <c r="R195" s="206">
        <f>Q195*H195</f>
        <v>0</v>
      </c>
      <c r="S195" s="206">
        <v>0</v>
      </c>
      <c r="T195" s="207">
        <f>S195*H195</f>
        <v>0</v>
      </c>
      <c r="U195" s="33"/>
      <c r="V195" s="33"/>
      <c r="W195" s="33"/>
      <c r="X195" s="33"/>
      <c r="Y195" s="33"/>
      <c r="Z195" s="33"/>
      <c r="AA195" s="33"/>
      <c r="AB195" s="33"/>
      <c r="AC195" s="33"/>
      <c r="AD195" s="33"/>
      <c r="AE195" s="33"/>
      <c r="AR195" s="208" t="s">
        <v>128</v>
      </c>
      <c r="AT195" s="208" t="s">
        <v>123</v>
      </c>
      <c r="AU195" s="208" t="s">
        <v>84</v>
      </c>
      <c r="AY195" s="16" t="s">
        <v>121</v>
      </c>
      <c r="BE195" s="209">
        <f>IF(N195="základní",J195,0)</f>
        <v>0</v>
      </c>
      <c r="BF195" s="209">
        <f>IF(N195="snížená",J195,0)</f>
        <v>0</v>
      </c>
      <c r="BG195" s="209">
        <f>IF(N195="zákl. přenesená",J195,0)</f>
        <v>0</v>
      </c>
      <c r="BH195" s="209">
        <f>IF(N195="sníž. přenesená",J195,0)</f>
        <v>0</v>
      </c>
      <c r="BI195" s="209">
        <f>IF(N195="nulová",J195,0)</f>
        <v>0</v>
      </c>
      <c r="BJ195" s="16" t="s">
        <v>82</v>
      </c>
      <c r="BK195" s="209">
        <f>ROUND(I195*H195,2)</f>
        <v>0</v>
      </c>
      <c r="BL195" s="16" t="s">
        <v>128</v>
      </c>
      <c r="BM195" s="208" t="s">
        <v>273</v>
      </c>
    </row>
    <row r="196" spans="1:65" s="13" customFormat="1" ht="11.25">
      <c r="B196" s="214"/>
      <c r="C196" s="215"/>
      <c r="D196" s="210" t="s">
        <v>132</v>
      </c>
      <c r="E196" s="216" t="s">
        <v>1</v>
      </c>
      <c r="F196" s="217" t="s">
        <v>274</v>
      </c>
      <c r="G196" s="215"/>
      <c r="H196" s="218">
        <v>2.4079999999999999</v>
      </c>
      <c r="I196" s="219"/>
      <c r="J196" s="215"/>
      <c r="K196" s="215"/>
      <c r="L196" s="220"/>
      <c r="M196" s="221"/>
      <c r="N196" s="222"/>
      <c r="O196" s="222"/>
      <c r="P196" s="222"/>
      <c r="Q196" s="222"/>
      <c r="R196" s="222"/>
      <c r="S196" s="222"/>
      <c r="T196" s="223"/>
      <c r="AT196" s="224" t="s">
        <v>132</v>
      </c>
      <c r="AU196" s="224" t="s">
        <v>84</v>
      </c>
      <c r="AV196" s="13" t="s">
        <v>84</v>
      </c>
      <c r="AW196" s="13" t="s">
        <v>31</v>
      </c>
      <c r="AX196" s="13" t="s">
        <v>77</v>
      </c>
      <c r="AY196" s="224" t="s">
        <v>121</v>
      </c>
    </row>
    <row r="197" spans="1:65" s="13" customFormat="1" ht="11.25">
      <c r="B197" s="214"/>
      <c r="C197" s="215"/>
      <c r="D197" s="210" t="s">
        <v>132</v>
      </c>
      <c r="E197" s="216" t="s">
        <v>1</v>
      </c>
      <c r="F197" s="217" t="s">
        <v>275</v>
      </c>
      <c r="G197" s="215"/>
      <c r="H197" s="218">
        <v>2.44</v>
      </c>
      <c r="I197" s="219"/>
      <c r="J197" s="215"/>
      <c r="K197" s="215"/>
      <c r="L197" s="220"/>
      <c r="M197" s="221"/>
      <c r="N197" s="222"/>
      <c r="O197" s="222"/>
      <c r="P197" s="222"/>
      <c r="Q197" s="222"/>
      <c r="R197" s="222"/>
      <c r="S197" s="222"/>
      <c r="T197" s="223"/>
      <c r="AT197" s="224" t="s">
        <v>132</v>
      </c>
      <c r="AU197" s="224" t="s">
        <v>84</v>
      </c>
      <c r="AV197" s="13" t="s">
        <v>84</v>
      </c>
      <c r="AW197" s="13" t="s">
        <v>31</v>
      </c>
      <c r="AX197" s="13" t="s">
        <v>77</v>
      </c>
      <c r="AY197" s="224" t="s">
        <v>121</v>
      </c>
    </row>
    <row r="198" spans="1:65" s="14" customFormat="1" ht="11.25">
      <c r="B198" s="225"/>
      <c r="C198" s="226"/>
      <c r="D198" s="210" t="s">
        <v>132</v>
      </c>
      <c r="E198" s="227" t="s">
        <v>1</v>
      </c>
      <c r="F198" s="228" t="s">
        <v>134</v>
      </c>
      <c r="G198" s="226"/>
      <c r="H198" s="229">
        <v>4.8479999999999999</v>
      </c>
      <c r="I198" s="230"/>
      <c r="J198" s="226"/>
      <c r="K198" s="226"/>
      <c r="L198" s="231"/>
      <c r="M198" s="232"/>
      <c r="N198" s="233"/>
      <c r="O198" s="233"/>
      <c r="P198" s="233"/>
      <c r="Q198" s="233"/>
      <c r="R198" s="233"/>
      <c r="S198" s="233"/>
      <c r="T198" s="234"/>
      <c r="AT198" s="235" t="s">
        <v>132</v>
      </c>
      <c r="AU198" s="235" t="s">
        <v>84</v>
      </c>
      <c r="AV198" s="14" t="s">
        <v>128</v>
      </c>
      <c r="AW198" s="14" t="s">
        <v>31</v>
      </c>
      <c r="AX198" s="14" t="s">
        <v>82</v>
      </c>
      <c r="AY198" s="235" t="s">
        <v>121</v>
      </c>
    </row>
    <row r="199" spans="1:65" s="2" customFormat="1" ht="16.5" customHeight="1">
      <c r="A199" s="33"/>
      <c r="B199" s="34"/>
      <c r="C199" s="197" t="s">
        <v>276</v>
      </c>
      <c r="D199" s="197" t="s">
        <v>123</v>
      </c>
      <c r="E199" s="198" t="s">
        <v>277</v>
      </c>
      <c r="F199" s="199" t="s">
        <v>278</v>
      </c>
      <c r="G199" s="200" t="s">
        <v>126</v>
      </c>
      <c r="H199" s="201">
        <v>19.306000000000001</v>
      </c>
      <c r="I199" s="202"/>
      <c r="J199" s="203">
        <f>ROUND(I199*H199,2)</f>
        <v>0</v>
      </c>
      <c r="K199" s="199" t="s">
        <v>127</v>
      </c>
      <c r="L199" s="38"/>
      <c r="M199" s="204" t="s">
        <v>1</v>
      </c>
      <c r="N199" s="205" t="s">
        <v>42</v>
      </c>
      <c r="O199" s="70"/>
      <c r="P199" s="206">
        <f>O199*H199</f>
        <v>0</v>
      </c>
      <c r="Q199" s="206">
        <v>4.1739999999999999E-2</v>
      </c>
      <c r="R199" s="206">
        <f>Q199*H199</f>
        <v>0.80583243999999998</v>
      </c>
      <c r="S199" s="206">
        <v>0</v>
      </c>
      <c r="T199" s="207">
        <f>S199*H199</f>
        <v>0</v>
      </c>
      <c r="U199" s="33"/>
      <c r="V199" s="33"/>
      <c r="W199" s="33"/>
      <c r="X199" s="33"/>
      <c r="Y199" s="33"/>
      <c r="Z199" s="33"/>
      <c r="AA199" s="33"/>
      <c r="AB199" s="33"/>
      <c r="AC199" s="33"/>
      <c r="AD199" s="33"/>
      <c r="AE199" s="33"/>
      <c r="AR199" s="208" t="s">
        <v>128</v>
      </c>
      <c r="AT199" s="208" t="s">
        <v>123</v>
      </c>
      <c r="AU199" s="208" t="s">
        <v>84</v>
      </c>
      <c r="AY199" s="16" t="s">
        <v>121</v>
      </c>
      <c r="BE199" s="209">
        <f>IF(N199="základní",J199,0)</f>
        <v>0</v>
      </c>
      <c r="BF199" s="209">
        <f>IF(N199="snížená",J199,0)</f>
        <v>0</v>
      </c>
      <c r="BG199" s="209">
        <f>IF(N199="zákl. přenesená",J199,0)</f>
        <v>0</v>
      </c>
      <c r="BH199" s="209">
        <f>IF(N199="sníž. přenesená",J199,0)</f>
        <v>0</v>
      </c>
      <c r="BI199" s="209">
        <f>IF(N199="nulová",J199,0)</f>
        <v>0</v>
      </c>
      <c r="BJ199" s="16" t="s">
        <v>82</v>
      </c>
      <c r="BK199" s="209">
        <f>ROUND(I199*H199,2)</f>
        <v>0</v>
      </c>
      <c r="BL199" s="16" t="s">
        <v>128</v>
      </c>
      <c r="BM199" s="208" t="s">
        <v>279</v>
      </c>
    </row>
    <row r="200" spans="1:65" s="13" customFormat="1" ht="11.25">
      <c r="B200" s="214"/>
      <c r="C200" s="215"/>
      <c r="D200" s="210" t="s">
        <v>132</v>
      </c>
      <c r="E200" s="216" t="s">
        <v>1</v>
      </c>
      <c r="F200" s="217" t="s">
        <v>280</v>
      </c>
      <c r="G200" s="215"/>
      <c r="H200" s="218">
        <v>17.295999999999999</v>
      </c>
      <c r="I200" s="219"/>
      <c r="J200" s="215"/>
      <c r="K200" s="215"/>
      <c r="L200" s="220"/>
      <c r="M200" s="221"/>
      <c r="N200" s="222"/>
      <c r="O200" s="222"/>
      <c r="P200" s="222"/>
      <c r="Q200" s="222"/>
      <c r="R200" s="222"/>
      <c r="S200" s="222"/>
      <c r="T200" s="223"/>
      <c r="AT200" s="224" t="s">
        <v>132</v>
      </c>
      <c r="AU200" s="224" t="s">
        <v>84</v>
      </c>
      <c r="AV200" s="13" t="s">
        <v>84</v>
      </c>
      <c r="AW200" s="13" t="s">
        <v>31</v>
      </c>
      <c r="AX200" s="13" t="s">
        <v>77</v>
      </c>
      <c r="AY200" s="224" t="s">
        <v>121</v>
      </c>
    </row>
    <row r="201" spans="1:65" s="13" customFormat="1" ht="11.25">
      <c r="B201" s="214"/>
      <c r="C201" s="215"/>
      <c r="D201" s="210" t="s">
        <v>132</v>
      </c>
      <c r="E201" s="216" t="s">
        <v>1</v>
      </c>
      <c r="F201" s="217" t="s">
        <v>281</v>
      </c>
      <c r="G201" s="215"/>
      <c r="H201" s="218">
        <v>2.0099999999999998</v>
      </c>
      <c r="I201" s="219"/>
      <c r="J201" s="215"/>
      <c r="K201" s="215"/>
      <c r="L201" s="220"/>
      <c r="M201" s="221"/>
      <c r="N201" s="222"/>
      <c r="O201" s="222"/>
      <c r="P201" s="222"/>
      <c r="Q201" s="222"/>
      <c r="R201" s="222"/>
      <c r="S201" s="222"/>
      <c r="T201" s="223"/>
      <c r="AT201" s="224" t="s">
        <v>132</v>
      </c>
      <c r="AU201" s="224" t="s">
        <v>84</v>
      </c>
      <c r="AV201" s="13" t="s">
        <v>84</v>
      </c>
      <c r="AW201" s="13" t="s">
        <v>31</v>
      </c>
      <c r="AX201" s="13" t="s">
        <v>77</v>
      </c>
      <c r="AY201" s="224" t="s">
        <v>121</v>
      </c>
    </row>
    <row r="202" spans="1:65" s="14" customFormat="1" ht="11.25">
      <c r="B202" s="225"/>
      <c r="C202" s="226"/>
      <c r="D202" s="210" t="s">
        <v>132</v>
      </c>
      <c r="E202" s="227" t="s">
        <v>1</v>
      </c>
      <c r="F202" s="228" t="s">
        <v>134</v>
      </c>
      <c r="G202" s="226"/>
      <c r="H202" s="229">
        <v>19.305999999999997</v>
      </c>
      <c r="I202" s="230"/>
      <c r="J202" s="226"/>
      <c r="K202" s="226"/>
      <c r="L202" s="231"/>
      <c r="M202" s="232"/>
      <c r="N202" s="233"/>
      <c r="O202" s="233"/>
      <c r="P202" s="233"/>
      <c r="Q202" s="233"/>
      <c r="R202" s="233"/>
      <c r="S202" s="233"/>
      <c r="T202" s="234"/>
      <c r="AT202" s="235" t="s">
        <v>132</v>
      </c>
      <c r="AU202" s="235" t="s">
        <v>84</v>
      </c>
      <c r="AV202" s="14" t="s">
        <v>128</v>
      </c>
      <c r="AW202" s="14" t="s">
        <v>31</v>
      </c>
      <c r="AX202" s="14" t="s">
        <v>82</v>
      </c>
      <c r="AY202" s="235" t="s">
        <v>121</v>
      </c>
    </row>
    <row r="203" spans="1:65" s="2" customFormat="1" ht="16.5" customHeight="1">
      <c r="A203" s="33"/>
      <c r="B203" s="34"/>
      <c r="C203" s="197" t="s">
        <v>282</v>
      </c>
      <c r="D203" s="197" t="s">
        <v>123</v>
      </c>
      <c r="E203" s="198" t="s">
        <v>283</v>
      </c>
      <c r="F203" s="199" t="s">
        <v>284</v>
      </c>
      <c r="G203" s="200" t="s">
        <v>126</v>
      </c>
      <c r="H203" s="201">
        <v>19.306000000000001</v>
      </c>
      <c r="I203" s="202"/>
      <c r="J203" s="203">
        <f>ROUND(I203*H203,2)</f>
        <v>0</v>
      </c>
      <c r="K203" s="199" t="s">
        <v>127</v>
      </c>
      <c r="L203" s="38"/>
      <c r="M203" s="204" t="s">
        <v>1</v>
      </c>
      <c r="N203" s="205" t="s">
        <v>42</v>
      </c>
      <c r="O203" s="70"/>
      <c r="P203" s="206">
        <f>O203*H203</f>
        <v>0</v>
      </c>
      <c r="Q203" s="206">
        <v>2.0000000000000002E-5</v>
      </c>
      <c r="R203" s="206">
        <f>Q203*H203</f>
        <v>3.8612000000000005E-4</v>
      </c>
      <c r="S203" s="206">
        <v>0</v>
      </c>
      <c r="T203" s="207">
        <f>S203*H203</f>
        <v>0</v>
      </c>
      <c r="U203" s="33"/>
      <c r="V203" s="33"/>
      <c r="W203" s="33"/>
      <c r="X203" s="33"/>
      <c r="Y203" s="33"/>
      <c r="Z203" s="33"/>
      <c r="AA203" s="33"/>
      <c r="AB203" s="33"/>
      <c r="AC203" s="33"/>
      <c r="AD203" s="33"/>
      <c r="AE203" s="33"/>
      <c r="AR203" s="208" t="s">
        <v>128</v>
      </c>
      <c r="AT203" s="208" t="s">
        <v>123</v>
      </c>
      <c r="AU203" s="208" t="s">
        <v>84</v>
      </c>
      <c r="AY203" s="16" t="s">
        <v>121</v>
      </c>
      <c r="BE203" s="209">
        <f>IF(N203="základní",J203,0)</f>
        <v>0</v>
      </c>
      <c r="BF203" s="209">
        <f>IF(N203="snížená",J203,0)</f>
        <v>0</v>
      </c>
      <c r="BG203" s="209">
        <f>IF(N203="zákl. přenesená",J203,0)</f>
        <v>0</v>
      </c>
      <c r="BH203" s="209">
        <f>IF(N203="sníž. přenesená",J203,0)</f>
        <v>0</v>
      </c>
      <c r="BI203" s="209">
        <f>IF(N203="nulová",J203,0)</f>
        <v>0</v>
      </c>
      <c r="BJ203" s="16" t="s">
        <v>82</v>
      </c>
      <c r="BK203" s="209">
        <f>ROUND(I203*H203,2)</f>
        <v>0</v>
      </c>
      <c r="BL203" s="16" t="s">
        <v>128</v>
      </c>
      <c r="BM203" s="208" t="s">
        <v>285</v>
      </c>
    </row>
    <row r="204" spans="1:65" s="2" customFormat="1" ht="16.5" customHeight="1">
      <c r="A204" s="33"/>
      <c r="B204" s="34"/>
      <c r="C204" s="197" t="s">
        <v>286</v>
      </c>
      <c r="D204" s="197" t="s">
        <v>123</v>
      </c>
      <c r="E204" s="198" t="s">
        <v>287</v>
      </c>
      <c r="F204" s="199" t="s">
        <v>288</v>
      </c>
      <c r="G204" s="200" t="s">
        <v>126</v>
      </c>
      <c r="H204" s="201">
        <v>1.905</v>
      </c>
      <c r="I204" s="202"/>
      <c r="J204" s="203">
        <f>ROUND(I204*H204,2)</f>
        <v>0</v>
      </c>
      <c r="K204" s="199" t="s">
        <v>127</v>
      </c>
      <c r="L204" s="38"/>
      <c r="M204" s="204" t="s">
        <v>1</v>
      </c>
      <c r="N204" s="205" t="s">
        <v>42</v>
      </c>
      <c r="O204" s="70"/>
      <c r="P204" s="206">
        <f>O204*H204</f>
        <v>0</v>
      </c>
      <c r="Q204" s="206">
        <v>1.8400000000000001E-3</v>
      </c>
      <c r="R204" s="206">
        <f>Q204*H204</f>
        <v>3.5052E-3</v>
      </c>
      <c r="S204" s="206">
        <v>0</v>
      </c>
      <c r="T204" s="207">
        <f>S204*H204</f>
        <v>0</v>
      </c>
      <c r="U204" s="33"/>
      <c r="V204" s="33"/>
      <c r="W204" s="33"/>
      <c r="X204" s="33"/>
      <c r="Y204" s="33"/>
      <c r="Z204" s="33"/>
      <c r="AA204" s="33"/>
      <c r="AB204" s="33"/>
      <c r="AC204" s="33"/>
      <c r="AD204" s="33"/>
      <c r="AE204" s="33"/>
      <c r="AR204" s="208" t="s">
        <v>128</v>
      </c>
      <c r="AT204" s="208" t="s">
        <v>123</v>
      </c>
      <c r="AU204" s="208" t="s">
        <v>84</v>
      </c>
      <c r="AY204" s="16" t="s">
        <v>121</v>
      </c>
      <c r="BE204" s="209">
        <f>IF(N204="základní",J204,0)</f>
        <v>0</v>
      </c>
      <c r="BF204" s="209">
        <f>IF(N204="snížená",J204,0)</f>
        <v>0</v>
      </c>
      <c r="BG204" s="209">
        <f>IF(N204="zákl. přenesená",J204,0)</f>
        <v>0</v>
      </c>
      <c r="BH204" s="209">
        <f>IF(N204="sníž. přenesená",J204,0)</f>
        <v>0</v>
      </c>
      <c r="BI204" s="209">
        <f>IF(N204="nulová",J204,0)</f>
        <v>0</v>
      </c>
      <c r="BJ204" s="16" t="s">
        <v>82</v>
      </c>
      <c r="BK204" s="209">
        <f>ROUND(I204*H204,2)</f>
        <v>0</v>
      </c>
      <c r="BL204" s="16" t="s">
        <v>128</v>
      </c>
      <c r="BM204" s="208" t="s">
        <v>289</v>
      </c>
    </row>
    <row r="205" spans="1:65" s="13" customFormat="1" ht="11.25">
      <c r="B205" s="214"/>
      <c r="C205" s="215"/>
      <c r="D205" s="210" t="s">
        <v>132</v>
      </c>
      <c r="E205" s="216" t="s">
        <v>1</v>
      </c>
      <c r="F205" s="217" t="s">
        <v>290</v>
      </c>
      <c r="G205" s="215"/>
      <c r="H205" s="218">
        <v>1.905</v>
      </c>
      <c r="I205" s="219"/>
      <c r="J205" s="215"/>
      <c r="K205" s="215"/>
      <c r="L205" s="220"/>
      <c r="M205" s="221"/>
      <c r="N205" s="222"/>
      <c r="O205" s="222"/>
      <c r="P205" s="222"/>
      <c r="Q205" s="222"/>
      <c r="R205" s="222"/>
      <c r="S205" s="222"/>
      <c r="T205" s="223"/>
      <c r="AT205" s="224" t="s">
        <v>132</v>
      </c>
      <c r="AU205" s="224" t="s">
        <v>84</v>
      </c>
      <c r="AV205" s="13" t="s">
        <v>84</v>
      </c>
      <c r="AW205" s="13" t="s">
        <v>31</v>
      </c>
      <c r="AX205" s="13" t="s">
        <v>82</v>
      </c>
      <c r="AY205" s="224" t="s">
        <v>121</v>
      </c>
    </row>
    <row r="206" spans="1:65" s="2" customFormat="1" ht="21.75" customHeight="1">
      <c r="A206" s="33"/>
      <c r="B206" s="34"/>
      <c r="C206" s="197" t="s">
        <v>291</v>
      </c>
      <c r="D206" s="197" t="s">
        <v>123</v>
      </c>
      <c r="E206" s="198" t="s">
        <v>292</v>
      </c>
      <c r="F206" s="199" t="s">
        <v>293</v>
      </c>
      <c r="G206" s="200" t="s">
        <v>195</v>
      </c>
      <c r="H206" s="201">
        <v>0.747</v>
      </c>
      <c r="I206" s="202"/>
      <c r="J206" s="203">
        <f>ROUND(I206*H206,2)</f>
        <v>0</v>
      </c>
      <c r="K206" s="199" t="s">
        <v>127</v>
      </c>
      <c r="L206" s="38"/>
      <c r="M206" s="204" t="s">
        <v>1</v>
      </c>
      <c r="N206" s="205" t="s">
        <v>42</v>
      </c>
      <c r="O206" s="70"/>
      <c r="P206" s="206">
        <f>O206*H206</f>
        <v>0</v>
      </c>
      <c r="Q206" s="206">
        <v>1.04877</v>
      </c>
      <c r="R206" s="206">
        <f>Q206*H206</f>
        <v>0.78343118999999994</v>
      </c>
      <c r="S206" s="206">
        <v>0</v>
      </c>
      <c r="T206" s="207">
        <f>S206*H206</f>
        <v>0</v>
      </c>
      <c r="U206" s="33"/>
      <c r="V206" s="33"/>
      <c r="W206" s="33"/>
      <c r="X206" s="33"/>
      <c r="Y206" s="33"/>
      <c r="Z206" s="33"/>
      <c r="AA206" s="33"/>
      <c r="AB206" s="33"/>
      <c r="AC206" s="33"/>
      <c r="AD206" s="33"/>
      <c r="AE206" s="33"/>
      <c r="AR206" s="208" t="s">
        <v>128</v>
      </c>
      <c r="AT206" s="208" t="s">
        <v>123</v>
      </c>
      <c r="AU206" s="208" t="s">
        <v>84</v>
      </c>
      <c r="AY206" s="16" t="s">
        <v>121</v>
      </c>
      <c r="BE206" s="209">
        <f>IF(N206="základní",J206,0)</f>
        <v>0</v>
      </c>
      <c r="BF206" s="209">
        <f>IF(N206="snížená",J206,0)</f>
        <v>0</v>
      </c>
      <c r="BG206" s="209">
        <f>IF(N206="zákl. přenesená",J206,0)</f>
        <v>0</v>
      </c>
      <c r="BH206" s="209">
        <f>IF(N206="sníž. přenesená",J206,0)</f>
        <v>0</v>
      </c>
      <c r="BI206" s="209">
        <f>IF(N206="nulová",J206,0)</f>
        <v>0</v>
      </c>
      <c r="BJ206" s="16" t="s">
        <v>82</v>
      </c>
      <c r="BK206" s="209">
        <f>ROUND(I206*H206,2)</f>
        <v>0</v>
      </c>
      <c r="BL206" s="16" t="s">
        <v>128</v>
      </c>
      <c r="BM206" s="208" t="s">
        <v>294</v>
      </c>
    </row>
    <row r="207" spans="1:65" s="2" customFormat="1" ht="44.25" customHeight="1">
      <c r="A207" s="33"/>
      <c r="B207" s="34"/>
      <c r="C207" s="197" t="s">
        <v>295</v>
      </c>
      <c r="D207" s="197" t="s">
        <v>123</v>
      </c>
      <c r="E207" s="198" t="s">
        <v>296</v>
      </c>
      <c r="F207" s="199" t="s">
        <v>297</v>
      </c>
      <c r="G207" s="200" t="s">
        <v>161</v>
      </c>
      <c r="H207" s="201">
        <v>2</v>
      </c>
      <c r="I207" s="202"/>
      <c r="J207" s="203">
        <f>ROUND(I207*H207,2)</f>
        <v>0</v>
      </c>
      <c r="K207" s="199" t="s">
        <v>127</v>
      </c>
      <c r="L207" s="38"/>
      <c r="M207" s="204" t="s">
        <v>1</v>
      </c>
      <c r="N207" s="205" t="s">
        <v>42</v>
      </c>
      <c r="O207" s="70"/>
      <c r="P207" s="206">
        <f>O207*H207</f>
        <v>0</v>
      </c>
      <c r="Q207" s="206">
        <v>2.6843599999999999</v>
      </c>
      <c r="R207" s="206">
        <f>Q207*H207</f>
        <v>5.3687199999999997</v>
      </c>
      <c r="S207" s="206">
        <v>0</v>
      </c>
      <c r="T207" s="207">
        <f>S207*H207</f>
        <v>0</v>
      </c>
      <c r="U207" s="33"/>
      <c r="V207" s="33"/>
      <c r="W207" s="33"/>
      <c r="X207" s="33"/>
      <c r="Y207" s="33"/>
      <c r="Z207" s="33"/>
      <c r="AA207" s="33"/>
      <c r="AB207" s="33"/>
      <c r="AC207" s="33"/>
      <c r="AD207" s="33"/>
      <c r="AE207" s="33"/>
      <c r="AR207" s="208" t="s">
        <v>128</v>
      </c>
      <c r="AT207" s="208" t="s">
        <v>123</v>
      </c>
      <c r="AU207" s="208" t="s">
        <v>84</v>
      </c>
      <c r="AY207" s="16" t="s">
        <v>121</v>
      </c>
      <c r="BE207" s="209">
        <f>IF(N207="základní",J207,0)</f>
        <v>0</v>
      </c>
      <c r="BF207" s="209">
        <f>IF(N207="snížená",J207,0)</f>
        <v>0</v>
      </c>
      <c r="BG207" s="209">
        <f>IF(N207="zákl. přenesená",J207,0)</f>
        <v>0</v>
      </c>
      <c r="BH207" s="209">
        <f>IF(N207="sníž. přenesená",J207,0)</f>
        <v>0</v>
      </c>
      <c r="BI207" s="209">
        <f>IF(N207="nulová",J207,0)</f>
        <v>0</v>
      </c>
      <c r="BJ207" s="16" t="s">
        <v>82</v>
      </c>
      <c r="BK207" s="209">
        <f>ROUND(I207*H207,2)</f>
        <v>0</v>
      </c>
      <c r="BL207" s="16" t="s">
        <v>128</v>
      </c>
      <c r="BM207" s="208" t="s">
        <v>298</v>
      </c>
    </row>
    <row r="208" spans="1:65" s="13" customFormat="1" ht="11.25">
      <c r="B208" s="214"/>
      <c r="C208" s="215"/>
      <c r="D208" s="210" t="s">
        <v>132</v>
      </c>
      <c r="E208" s="216" t="s">
        <v>1</v>
      </c>
      <c r="F208" s="217" t="s">
        <v>299</v>
      </c>
      <c r="G208" s="215"/>
      <c r="H208" s="218">
        <v>2</v>
      </c>
      <c r="I208" s="219"/>
      <c r="J208" s="215"/>
      <c r="K208" s="215"/>
      <c r="L208" s="220"/>
      <c r="M208" s="221"/>
      <c r="N208" s="222"/>
      <c r="O208" s="222"/>
      <c r="P208" s="222"/>
      <c r="Q208" s="222"/>
      <c r="R208" s="222"/>
      <c r="S208" s="222"/>
      <c r="T208" s="223"/>
      <c r="AT208" s="224" t="s">
        <v>132</v>
      </c>
      <c r="AU208" s="224" t="s">
        <v>84</v>
      </c>
      <c r="AV208" s="13" t="s">
        <v>84</v>
      </c>
      <c r="AW208" s="13" t="s">
        <v>31</v>
      </c>
      <c r="AX208" s="13" t="s">
        <v>82</v>
      </c>
      <c r="AY208" s="224" t="s">
        <v>121</v>
      </c>
    </row>
    <row r="209" spans="1:65" s="2" customFormat="1" ht="33" customHeight="1">
      <c r="A209" s="33"/>
      <c r="B209" s="34"/>
      <c r="C209" s="197" t="s">
        <v>300</v>
      </c>
      <c r="D209" s="197" t="s">
        <v>123</v>
      </c>
      <c r="E209" s="198" t="s">
        <v>301</v>
      </c>
      <c r="F209" s="199" t="s">
        <v>302</v>
      </c>
      <c r="G209" s="200" t="s">
        <v>161</v>
      </c>
      <c r="H209" s="201">
        <v>2</v>
      </c>
      <c r="I209" s="202"/>
      <c r="J209" s="203">
        <f>ROUND(I209*H209,2)</f>
        <v>0</v>
      </c>
      <c r="K209" s="199" t="s">
        <v>127</v>
      </c>
      <c r="L209" s="38"/>
      <c r="M209" s="204" t="s">
        <v>1</v>
      </c>
      <c r="N209" s="205" t="s">
        <v>42</v>
      </c>
      <c r="O209" s="70"/>
      <c r="P209" s="206">
        <f>O209*H209</f>
        <v>0</v>
      </c>
      <c r="Q209" s="206">
        <v>0</v>
      </c>
      <c r="R209" s="206">
        <f>Q209*H209</f>
        <v>0</v>
      </c>
      <c r="S209" s="206">
        <v>0</v>
      </c>
      <c r="T209" s="207">
        <f>S209*H209</f>
        <v>0</v>
      </c>
      <c r="U209" s="33"/>
      <c r="V209" s="33"/>
      <c r="W209" s="33"/>
      <c r="X209" s="33"/>
      <c r="Y209" s="33"/>
      <c r="Z209" s="33"/>
      <c r="AA209" s="33"/>
      <c r="AB209" s="33"/>
      <c r="AC209" s="33"/>
      <c r="AD209" s="33"/>
      <c r="AE209" s="33"/>
      <c r="AR209" s="208" t="s">
        <v>128</v>
      </c>
      <c r="AT209" s="208" t="s">
        <v>123</v>
      </c>
      <c r="AU209" s="208" t="s">
        <v>84</v>
      </c>
      <c r="AY209" s="16" t="s">
        <v>121</v>
      </c>
      <c r="BE209" s="209">
        <f>IF(N209="základní",J209,0)</f>
        <v>0</v>
      </c>
      <c r="BF209" s="209">
        <f>IF(N209="snížená",J209,0)</f>
        <v>0</v>
      </c>
      <c r="BG209" s="209">
        <f>IF(N209="zákl. přenesená",J209,0)</f>
        <v>0</v>
      </c>
      <c r="BH209" s="209">
        <f>IF(N209="sníž. přenesená",J209,0)</f>
        <v>0</v>
      </c>
      <c r="BI209" s="209">
        <f>IF(N209="nulová",J209,0)</f>
        <v>0</v>
      </c>
      <c r="BJ209" s="16" t="s">
        <v>82</v>
      </c>
      <c r="BK209" s="209">
        <f>ROUND(I209*H209,2)</f>
        <v>0</v>
      </c>
      <c r="BL209" s="16" t="s">
        <v>128</v>
      </c>
      <c r="BM209" s="208" t="s">
        <v>303</v>
      </c>
    </row>
    <row r="210" spans="1:65" s="2" customFormat="1" ht="21.75" customHeight="1">
      <c r="A210" s="33"/>
      <c r="B210" s="34"/>
      <c r="C210" s="197" t="s">
        <v>304</v>
      </c>
      <c r="D210" s="197" t="s">
        <v>123</v>
      </c>
      <c r="E210" s="198" t="s">
        <v>305</v>
      </c>
      <c r="F210" s="199" t="s">
        <v>306</v>
      </c>
      <c r="G210" s="200" t="s">
        <v>161</v>
      </c>
      <c r="H210" s="201">
        <v>35.314999999999998</v>
      </c>
      <c r="I210" s="202"/>
      <c r="J210" s="203">
        <f>ROUND(I210*H210,2)</f>
        <v>0</v>
      </c>
      <c r="K210" s="199" t="s">
        <v>127</v>
      </c>
      <c r="L210" s="38"/>
      <c r="M210" s="204" t="s">
        <v>1</v>
      </c>
      <c r="N210" s="205" t="s">
        <v>42</v>
      </c>
      <c r="O210" s="70"/>
      <c r="P210" s="206">
        <f>O210*H210</f>
        <v>0</v>
      </c>
      <c r="Q210" s="206">
        <v>0</v>
      </c>
      <c r="R210" s="206">
        <f>Q210*H210</f>
        <v>0</v>
      </c>
      <c r="S210" s="206">
        <v>0</v>
      </c>
      <c r="T210" s="207">
        <f>S210*H210</f>
        <v>0</v>
      </c>
      <c r="U210" s="33"/>
      <c r="V210" s="33"/>
      <c r="W210" s="33"/>
      <c r="X210" s="33"/>
      <c r="Y210" s="33"/>
      <c r="Z210" s="33"/>
      <c r="AA210" s="33"/>
      <c r="AB210" s="33"/>
      <c r="AC210" s="33"/>
      <c r="AD210" s="33"/>
      <c r="AE210" s="33"/>
      <c r="AR210" s="208" t="s">
        <v>128</v>
      </c>
      <c r="AT210" s="208" t="s">
        <v>123</v>
      </c>
      <c r="AU210" s="208" t="s">
        <v>84</v>
      </c>
      <c r="AY210" s="16" t="s">
        <v>121</v>
      </c>
      <c r="BE210" s="209">
        <f>IF(N210="základní",J210,0)</f>
        <v>0</v>
      </c>
      <c r="BF210" s="209">
        <f>IF(N210="snížená",J210,0)</f>
        <v>0</v>
      </c>
      <c r="BG210" s="209">
        <f>IF(N210="zákl. přenesená",J210,0)</f>
        <v>0</v>
      </c>
      <c r="BH210" s="209">
        <f>IF(N210="sníž. přenesená",J210,0)</f>
        <v>0</v>
      </c>
      <c r="BI210" s="209">
        <f>IF(N210="nulová",J210,0)</f>
        <v>0</v>
      </c>
      <c r="BJ210" s="16" t="s">
        <v>82</v>
      </c>
      <c r="BK210" s="209">
        <f>ROUND(I210*H210,2)</f>
        <v>0</v>
      </c>
      <c r="BL210" s="16" t="s">
        <v>128</v>
      </c>
      <c r="BM210" s="208" t="s">
        <v>307</v>
      </c>
    </row>
    <row r="211" spans="1:65" s="13" customFormat="1" ht="11.25">
      <c r="B211" s="214"/>
      <c r="C211" s="215"/>
      <c r="D211" s="210" t="s">
        <v>132</v>
      </c>
      <c r="E211" s="216" t="s">
        <v>1</v>
      </c>
      <c r="F211" s="217" t="s">
        <v>308</v>
      </c>
      <c r="G211" s="215"/>
      <c r="H211" s="218">
        <v>35.314999999999998</v>
      </c>
      <c r="I211" s="219"/>
      <c r="J211" s="215"/>
      <c r="K211" s="215"/>
      <c r="L211" s="220"/>
      <c r="M211" s="221"/>
      <c r="N211" s="222"/>
      <c r="O211" s="222"/>
      <c r="P211" s="222"/>
      <c r="Q211" s="222"/>
      <c r="R211" s="222"/>
      <c r="S211" s="222"/>
      <c r="T211" s="223"/>
      <c r="AT211" s="224" t="s">
        <v>132</v>
      </c>
      <c r="AU211" s="224" t="s">
        <v>84</v>
      </c>
      <c r="AV211" s="13" t="s">
        <v>84</v>
      </c>
      <c r="AW211" s="13" t="s">
        <v>31</v>
      </c>
      <c r="AX211" s="13" t="s">
        <v>82</v>
      </c>
      <c r="AY211" s="224" t="s">
        <v>121</v>
      </c>
    </row>
    <row r="212" spans="1:65" s="2" customFormat="1" ht="33" customHeight="1">
      <c r="A212" s="33"/>
      <c r="B212" s="34"/>
      <c r="C212" s="197" t="s">
        <v>309</v>
      </c>
      <c r="D212" s="197" t="s">
        <v>123</v>
      </c>
      <c r="E212" s="198" t="s">
        <v>310</v>
      </c>
      <c r="F212" s="199" t="s">
        <v>311</v>
      </c>
      <c r="G212" s="200" t="s">
        <v>126</v>
      </c>
      <c r="H212" s="201">
        <v>110.074</v>
      </c>
      <c r="I212" s="202"/>
      <c r="J212" s="203">
        <f>ROUND(I212*H212,2)</f>
        <v>0</v>
      </c>
      <c r="K212" s="199" t="s">
        <v>127</v>
      </c>
      <c r="L212" s="38"/>
      <c r="M212" s="204" t="s">
        <v>1</v>
      </c>
      <c r="N212" s="205" t="s">
        <v>42</v>
      </c>
      <c r="O212" s="70"/>
      <c r="P212" s="206">
        <f>O212*H212</f>
        <v>0</v>
      </c>
      <c r="Q212" s="206">
        <v>1.82E-3</v>
      </c>
      <c r="R212" s="206">
        <f>Q212*H212</f>
        <v>0.20033467999999999</v>
      </c>
      <c r="S212" s="206">
        <v>0</v>
      </c>
      <c r="T212" s="207">
        <f>S212*H212</f>
        <v>0</v>
      </c>
      <c r="U212" s="33"/>
      <c r="V212" s="33"/>
      <c r="W212" s="33"/>
      <c r="X212" s="33"/>
      <c r="Y212" s="33"/>
      <c r="Z212" s="33"/>
      <c r="AA212" s="33"/>
      <c r="AB212" s="33"/>
      <c r="AC212" s="33"/>
      <c r="AD212" s="33"/>
      <c r="AE212" s="33"/>
      <c r="AR212" s="208" t="s">
        <v>128</v>
      </c>
      <c r="AT212" s="208" t="s">
        <v>123</v>
      </c>
      <c r="AU212" s="208" t="s">
        <v>84</v>
      </c>
      <c r="AY212" s="16" t="s">
        <v>121</v>
      </c>
      <c r="BE212" s="209">
        <f>IF(N212="základní",J212,0)</f>
        <v>0</v>
      </c>
      <c r="BF212" s="209">
        <f>IF(N212="snížená",J212,0)</f>
        <v>0</v>
      </c>
      <c r="BG212" s="209">
        <f>IF(N212="zákl. přenesená",J212,0)</f>
        <v>0</v>
      </c>
      <c r="BH212" s="209">
        <f>IF(N212="sníž. přenesená",J212,0)</f>
        <v>0</v>
      </c>
      <c r="BI212" s="209">
        <f>IF(N212="nulová",J212,0)</f>
        <v>0</v>
      </c>
      <c r="BJ212" s="16" t="s">
        <v>82</v>
      </c>
      <c r="BK212" s="209">
        <f>ROUND(I212*H212,2)</f>
        <v>0</v>
      </c>
      <c r="BL212" s="16" t="s">
        <v>128</v>
      </c>
      <c r="BM212" s="208" t="s">
        <v>312</v>
      </c>
    </row>
    <row r="213" spans="1:65" s="13" customFormat="1" ht="11.25">
      <c r="B213" s="214"/>
      <c r="C213" s="215"/>
      <c r="D213" s="210" t="s">
        <v>132</v>
      </c>
      <c r="E213" s="216" t="s">
        <v>1</v>
      </c>
      <c r="F213" s="217" t="s">
        <v>313</v>
      </c>
      <c r="G213" s="215"/>
      <c r="H213" s="218">
        <v>100.901</v>
      </c>
      <c r="I213" s="219"/>
      <c r="J213" s="215"/>
      <c r="K213" s="215"/>
      <c r="L213" s="220"/>
      <c r="M213" s="221"/>
      <c r="N213" s="222"/>
      <c r="O213" s="222"/>
      <c r="P213" s="222"/>
      <c r="Q213" s="222"/>
      <c r="R213" s="222"/>
      <c r="S213" s="222"/>
      <c r="T213" s="223"/>
      <c r="AT213" s="224" t="s">
        <v>132</v>
      </c>
      <c r="AU213" s="224" t="s">
        <v>84</v>
      </c>
      <c r="AV213" s="13" t="s">
        <v>84</v>
      </c>
      <c r="AW213" s="13" t="s">
        <v>31</v>
      </c>
      <c r="AX213" s="13" t="s">
        <v>77</v>
      </c>
      <c r="AY213" s="224" t="s">
        <v>121</v>
      </c>
    </row>
    <row r="214" spans="1:65" s="13" customFormat="1" ht="11.25">
      <c r="B214" s="214"/>
      <c r="C214" s="215"/>
      <c r="D214" s="210" t="s">
        <v>132</v>
      </c>
      <c r="E214" s="216" t="s">
        <v>1</v>
      </c>
      <c r="F214" s="217" t="s">
        <v>314</v>
      </c>
      <c r="G214" s="215"/>
      <c r="H214" s="218">
        <v>9.173</v>
      </c>
      <c r="I214" s="219"/>
      <c r="J214" s="215"/>
      <c r="K214" s="215"/>
      <c r="L214" s="220"/>
      <c r="M214" s="221"/>
      <c r="N214" s="222"/>
      <c r="O214" s="222"/>
      <c r="P214" s="222"/>
      <c r="Q214" s="222"/>
      <c r="R214" s="222"/>
      <c r="S214" s="222"/>
      <c r="T214" s="223"/>
      <c r="AT214" s="224" t="s">
        <v>132</v>
      </c>
      <c r="AU214" s="224" t="s">
        <v>84</v>
      </c>
      <c r="AV214" s="13" t="s">
        <v>84</v>
      </c>
      <c r="AW214" s="13" t="s">
        <v>31</v>
      </c>
      <c r="AX214" s="13" t="s">
        <v>77</v>
      </c>
      <c r="AY214" s="224" t="s">
        <v>121</v>
      </c>
    </row>
    <row r="215" spans="1:65" s="14" customFormat="1" ht="11.25">
      <c r="B215" s="225"/>
      <c r="C215" s="226"/>
      <c r="D215" s="210" t="s">
        <v>132</v>
      </c>
      <c r="E215" s="227" t="s">
        <v>1</v>
      </c>
      <c r="F215" s="228" t="s">
        <v>134</v>
      </c>
      <c r="G215" s="226"/>
      <c r="H215" s="229">
        <v>110.074</v>
      </c>
      <c r="I215" s="230"/>
      <c r="J215" s="226"/>
      <c r="K215" s="226"/>
      <c r="L215" s="231"/>
      <c r="M215" s="232"/>
      <c r="N215" s="233"/>
      <c r="O215" s="233"/>
      <c r="P215" s="233"/>
      <c r="Q215" s="233"/>
      <c r="R215" s="233"/>
      <c r="S215" s="233"/>
      <c r="T215" s="234"/>
      <c r="AT215" s="235" t="s">
        <v>132</v>
      </c>
      <c r="AU215" s="235" t="s">
        <v>84</v>
      </c>
      <c r="AV215" s="14" t="s">
        <v>128</v>
      </c>
      <c r="AW215" s="14" t="s">
        <v>31</v>
      </c>
      <c r="AX215" s="14" t="s">
        <v>82</v>
      </c>
      <c r="AY215" s="235" t="s">
        <v>121</v>
      </c>
    </row>
    <row r="216" spans="1:65" s="2" customFormat="1" ht="21.75" customHeight="1">
      <c r="A216" s="33"/>
      <c r="B216" s="34"/>
      <c r="C216" s="197" t="s">
        <v>315</v>
      </c>
      <c r="D216" s="197" t="s">
        <v>123</v>
      </c>
      <c r="E216" s="198" t="s">
        <v>316</v>
      </c>
      <c r="F216" s="199" t="s">
        <v>317</v>
      </c>
      <c r="G216" s="200" t="s">
        <v>126</v>
      </c>
      <c r="H216" s="201">
        <v>110.074</v>
      </c>
      <c r="I216" s="202"/>
      <c r="J216" s="203">
        <f>ROUND(I216*H216,2)</f>
        <v>0</v>
      </c>
      <c r="K216" s="199" t="s">
        <v>127</v>
      </c>
      <c r="L216" s="38"/>
      <c r="M216" s="204" t="s">
        <v>1</v>
      </c>
      <c r="N216" s="205" t="s">
        <v>42</v>
      </c>
      <c r="O216" s="70"/>
      <c r="P216" s="206">
        <f>O216*H216</f>
        <v>0</v>
      </c>
      <c r="Q216" s="206">
        <v>4.0000000000000003E-5</v>
      </c>
      <c r="R216" s="206">
        <f>Q216*H216</f>
        <v>4.40296E-3</v>
      </c>
      <c r="S216" s="206">
        <v>0</v>
      </c>
      <c r="T216" s="207">
        <f>S216*H216</f>
        <v>0</v>
      </c>
      <c r="U216" s="33"/>
      <c r="V216" s="33"/>
      <c r="W216" s="33"/>
      <c r="X216" s="33"/>
      <c r="Y216" s="33"/>
      <c r="Z216" s="33"/>
      <c r="AA216" s="33"/>
      <c r="AB216" s="33"/>
      <c r="AC216" s="33"/>
      <c r="AD216" s="33"/>
      <c r="AE216" s="33"/>
      <c r="AR216" s="208" t="s">
        <v>128</v>
      </c>
      <c r="AT216" s="208" t="s">
        <v>123</v>
      </c>
      <c r="AU216" s="208" t="s">
        <v>84</v>
      </c>
      <c r="AY216" s="16" t="s">
        <v>121</v>
      </c>
      <c r="BE216" s="209">
        <f>IF(N216="základní",J216,0)</f>
        <v>0</v>
      </c>
      <c r="BF216" s="209">
        <f>IF(N216="snížená",J216,0)</f>
        <v>0</v>
      </c>
      <c r="BG216" s="209">
        <f>IF(N216="zákl. přenesená",J216,0)</f>
        <v>0</v>
      </c>
      <c r="BH216" s="209">
        <f>IF(N216="sníž. přenesená",J216,0)</f>
        <v>0</v>
      </c>
      <c r="BI216" s="209">
        <f>IF(N216="nulová",J216,0)</f>
        <v>0</v>
      </c>
      <c r="BJ216" s="16" t="s">
        <v>82</v>
      </c>
      <c r="BK216" s="209">
        <f>ROUND(I216*H216,2)</f>
        <v>0</v>
      </c>
      <c r="BL216" s="16" t="s">
        <v>128</v>
      </c>
      <c r="BM216" s="208" t="s">
        <v>318</v>
      </c>
    </row>
    <row r="217" spans="1:65" s="2" customFormat="1" ht="33" customHeight="1">
      <c r="A217" s="33"/>
      <c r="B217" s="34"/>
      <c r="C217" s="197" t="s">
        <v>319</v>
      </c>
      <c r="D217" s="197" t="s">
        <v>123</v>
      </c>
      <c r="E217" s="198" t="s">
        <v>320</v>
      </c>
      <c r="F217" s="199" t="s">
        <v>321</v>
      </c>
      <c r="G217" s="200" t="s">
        <v>195</v>
      </c>
      <c r="H217" s="201">
        <v>5.9</v>
      </c>
      <c r="I217" s="202"/>
      <c r="J217" s="203">
        <f>ROUND(I217*H217,2)</f>
        <v>0</v>
      </c>
      <c r="K217" s="199" t="s">
        <v>127</v>
      </c>
      <c r="L217" s="38"/>
      <c r="M217" s="204" t="s">
        <v>1</v>
      </c>
      <c r="N217" s="205" t="s">
        <v>42</v>
      </c>
      <c r="O217" s="70"/>
      <c r="P217" s="206">
        <f>O217*H217</f>
        <v>0</v>
      </c>
      <c r="Q217" s="206">
        <v>1.0383</v>
      </c>
      <c r="R217" s="206">
        <f>Q217*H217</f>
        <v>6.1259700000000006</v>
      </c>
      <c r="S217" s="206">
        <v>0</v>
      </c>
      <c r="T217" s="207">
        <f>S217*H217</f>
        <v>0</v>
      </c>
      <c r="U217" s="33"/>
      <c r="V217" s="33"/>
      <c r="W217" s="33"/>
      <c r="X217" s="33"/>
      <c r="Y217" s="33"/>
      <c r="Z217" s="33"/>
      <c r="AA217" s="33"/>
      <c r="AB217" s="33"/>
      <c r="AC217" s="33"/>
      <c r="AD217" s="33"/>
      <c r="AE217" s="33"/>
      <c r="AR217" s="208" t="s">
        <v>128</v>
      </c>
      <c r="AT217" s="208" t="s">
        <v>123</v>
      </c>
      <c r="AU217" s="208" t="s">
        <v>84</v>
      </c>
      <c r="AY217" s="16" t="s">
        <v>121</v>
      </c>
      <c r="BE217" s="209">
        <f>IF(N217="základní",J217,0)</f>
        <v>0</v>
      </c>
      <c r="BF217" s="209">
        <f>IF(N217="snížená",J217,0)</f>
        <v>0</v>
      </c>
      <c r="BG217" s="209">
        <f>IF(N217="zákl. přenesená",J217,0)</f>
        <v>0</v>
      </c>
      <c r="BH217" s="209">
        <f>IF(N217="sníž. přenesená",J217,0)</f>
        <v>0</v>
      </c>
      <c r="BI217" s="209">
        <f>IF(N217="nulová",J217,0)</f>
        <v>0</v>
      </c>
      <c r="BJ217" s="16" t="s">
        <v>82</v>
      </c>
      <c r="BK217" s="209">
        <f>ROUND(I217*H217,2)</f>
        <v>0</v>
      </c>
      <c r="BL217" s="16" t="s">
        <v>128</v>
      </c>
      <c r="BM217" s="208" t="s">
        <v>322</v>
      </c>
    </row>
    <row r="218" spans="1:65" s="2" customFormat="1" ht="21.75" customHeight="1">
      <c r="A218" s="33"/>
      <c r="B218" s="34"/>
      <c r="C218" s="197" t="s">
        <v>323</v>
      </c>
      <c r="D218" s="197" t="s">
        <v>123</v>
      </c>
      <c r="E218" s="198" t="s">
        <v>324</v>
      </c>
      <c r="F218" s="199" t="s">
        <v>325</v>
      </c>
      <c r="G218" s="200" t="s">
        <v>146</v>
      </c>
      <c r="H218" s="201">
        <v>12.2</v>
      </c>
      <c r="I218" s="202"/>
      <c r="J218" s="203">
        <f>ROUND(I218*H218,2)</f>
        <v>0</v>
      </c>
      <c r="K218" s="199" t="s">
        <v>127</v>
      </c>
      <c r="L218" s="38"/>
      <c r="M218" s="204" t="s">
        <v>1</v>
      </c>
      <c r="N218" s="205" t="s">
        <v>42</v>
      </c>
      <c r="O218" s="70"/>
      <c r="P218" s="206">
        <f>O218*H218</f>
        <v>0</v>
      </c>
      <c r="Q218" s="206">
        <v>3.3E-4</v>
      </c>
      <c r="R218" s="206">
        <f>Q218*H218</f>
        <v>4.0260000000000001E-3</v>
      </c>
      <c r="S218" s="206">
        <v>0</v>
      </c>
      <c r="T218" s="207">
        <f>S218*H218</f>
        <v>0</v>
      </c>
      <c r="U218" s="33"/>
      <c r="V218" s="33"/>
      <c r="W218" s="33"/>
      <c r="X218" s="33"/>
      <c r="Y218" s="33"/>
      <c r="Z218" s="33"/>
      <c r="AA218" s="33"/>
      <c r="AB218" s="33"/>
      <c r="AC218" s="33"/>
      <c r="AD218" s="33"/>
      <c r="AE218" s="33"/>
      <c r="AR218" s="208" t="s">
        <v>128</v>
      </c>
      <c r="AT218" s="208" t="s">
        <v>123</v>
      </c>
      <c r="AU218" s="208" t="s">
        <v>84</v>
      </c>
      <c r="AY218" s="16" t="s">
        <v>121</v>
      </c>
      <c r="BE218" s="209">
        <f>IF(N218="základní",J218,0)</f>
        <v>0</v>
      </c>
      <c r="BF218" s="209">
        <f>IF(N218="snížená",J218,0)</f>
        <v>0</v>
      </c>
      <c r="BG218" s="209">
        <f>IF(N218="zákl. přenesená",J218,0)</f>
        <v>0</v>
      </c>
      <c r="BH218" s="209">
        <f>IF(N218="sníž. přenesená",J218,0)</f>
        <v>0</v>
      </c>
      <c r="BI218" s="209">
        <f>IF(N218="nulová",J218,0)</f>
        <v>0</v>
      </c>
      <c r="BJ218" s="16" t="s">
        <v>82</v>
      </c>
      <c r="BK218" s="209">
        <f>ROUND(I218*H218,2)</f>
        <v>0</v>
      </c>
      <c r="BL218" s="16" t="s">
        <v>128</v>
      </c>
      <c r="BM218" s="208" t="s">
        <v>326</v>
      </c>
    </row>
    <row r="219" spans="1:65" s="2" customFormat="1" ht="16.5" customHeight="1">
      <c r="A219" s="33"/>
      <c r="B219" s="34"/>
      <c r="C219" s="236" t="s">
        <v>327</v>
      </c>
      <c r="D219" s="236" t="s">
        <v>204</v>
      </c>
      <c r="E219" s="237" t="s">
        <v>328</v>
      </c>
      <c r="F219" s="238" t="s">
        <v>329</v>
      </c>
      <c r="G219" s="239" t="s">
        <v>146</v>
      </c>
      <c r="H219" s="240">
        <v>12.2</v>
      </c>
      <c r="I219" s="241"/>
      <c r="J219" s="242">
        <f>ROUND(I219*H219,2)</f>
        <v>0</v>
      </c>
      <c r="K219" s="238" t="s">
        <v>1</v>
      </c>
      <c r="L219" s="243"/>
      <c r="M219" s="244" t="s">
        <v>1</v>
      </c>
      <c r="N219" s="245" t="s">
        <v>42</v>
      </c>
      <c r="O219" s="70"/>
      <c r="P219" s="206">
        <f>O219*H219</f>
        <v>0</v>
      </c>
      <c r="Q219" s="206">
        <v>5.0999999999999997E-2</v>
      </c>
      <c r="R219" s="206">
        <f>Q219*H219</f>
        <v>0.62219999999999998</v>
      </c>
      <c r="S219" s="206">
        <v>0</v>
      </c>
      <c r="T219" s="207">
        <f>S219*H219</f>
        <v>0</v>
      </c>
      <c r="U219" s="33"/>
      <c r="V219" s="33"/>
      <c r="W219" s="33"/>
      <c r="X219" s="33"/>
      <c r="Y219" s="33"/>
      <c r="Z219" s="33"/>
      <c r="AA219" s="33"/>
      <c r="AB219" s="33"/>
      <c r="AC219" s="33"/>
      <c r="AD219" s="33"/>
      <c r="AE219" s="33"/>
      <c r="AR219" s="208" t="s">
        <v>166</v>
      </c>
      <c r="AT219" s="208" t="s">
        <v>204</v>
      </c>
      <c r="AU219" s="208" t="s">
        <v>84</v>
      </c>
      <c r="AY219" s="16" t="s">
        <v>121</v>
      </c>
      <c r="BE219" s="209">
        <f>IF(N219="základní",J219,0)</f>
        <v>0</v>
      </c>
      <c r="BF219" s="209">
        <f>IF(N219="snížená",J219,0)</f>
        <v>0</v>
      </c>
      <c r="BG219" s="209">
        <f>IF(N219="zákl. přenesená",J219,0)</f>
        <v>0</v>
      </c>
      <c r="BH219" s="209">
        <f>IF(N219="sníž. přenesená",J219,0)</f>
        <v>0</v>
      </c>
      <c r="BI219" s="209">
        <f>IF(N219="nulová",J219,0)</f>
        <v>0</v>
      </c>
      <c r="BJ219" s="16" t="s">
        <v>82</v>
      </c>
      <c r="BK219" s="209">
        <f>ROUND(I219*H219,2)</f>
        <v>0</v>
      </c>
      <c r="BL219" s="16" t="s">
        <v>128</v>
      </c>
      <c r="BM219" s="208" t="s">
        <v>330</v>
      </c>
    </row>
    <row r="220" spans="1:65" s="12" customFormat="1" ht="22.9" customHeight="1">
      <c r="B220" s="181"/>
      <c r="C220" s="182"/>
      <c r="D220" s="183" t="s">
        <v>76</v>
      </c>
      <c r="E220" s="195" t="s">
        <v>128</v>
      </c>
      <c r="F220" s="195" t="s">
        <v>331</v>
      </c>
      <c r="G220" s="182"/>
      <c r="H220" s="182"/>
      <c r="I220" s="185"/>
      <c r="J220" s="196">
        <f>BK220</f>
        <v>0</v>
      </c>
      <c r="K220" s="182"/>
      <c r="L220" s="187"/>
      <c r="M220" s="188"/>
      <c r="N220" s="189"/>
      <c r="O220" s="189"/>
      <c r="P220" s="190">
        <f>SUM(P221:P238)</f>
        <v>0</v>
      </c>
      <c r="Q220" s="189"/>
      <c r="R220" s="190">
        <f>SUM(R221:R238)</f>
        <v>77.617987870000007</v>
      </c>
      <c r="S220" s="189"/>
      <c r="T220" s="191">
        <f>SUM(T221:T238)</f>
        <v>0</v>
      </c>
      <c r="AR220" s="192" t="s">
        <v>82</v>
      </c>
      <c r="AT220" s="193" t="s">
        <v>76</v>
      </c>
      <c r="AU220" s="193" t="s">
        <v>82</v>
      </c>
      <c r="AY220" s="192" t="s">
        <v>121</v>
      </c>
      <c r="BK220" s="194">
        <f>SUM(BK221:BK238)</f>
        <v>0</v>
      </c>
    </row>
    <row r="221" spans="1:65" s="2" customFormat="1" ht="33" customHeight="1">
      <c r="A221" s="33"/>
      <c r="B221" s="34"/>
      <c r="C221" s="197" t="s">
        <v>332</v>
      </c>
      <c r="D221" s="197" t="s">
        <v>123</v>
      </c>
      <c r="E221" s="198" t="s">
        <v>333</v>
      </c>
      <c r="F221" s="199" t="s">
        <v>334</v>
      </c>
      <c r="G221" s="200" t="s">
        <v>161</v>
      </c>
      <c r="H221" s="201">
        <v>14.163</v>
      </c>
      <c r="I221" s="202"/>
      <c r="J221" s="203">
        <f>ROUND(I221*H221,2)</f>
        <v>0</v>
      </c>
      <c r="K221" s="199" t="s">
        <v>127</v>
      </c>
      <c r="L221" s="38"/>
      <c r="M221" s="204" t="s">
        <v>1</v>
      </c>
      <c r="N221" s="205" t="s">
        <v>42</v>
      </c>
      <c r="O221" s="70"/>
      <c r="P221" s="206">
        <f>O221*H221</f>
        <v>0</v>
      </c>
      <c r="Q221" s="206">
        <v>0</v>
      </c>
      <c r="R221" s="206">
        <f>Q221*H221</f>
        <v>0</v>
      </c>
      <c r="S221" s="206">
        <v>0</v>
      </c>
      <c r="T221" s="207">
        <f>S221*H221</f>
        <v>0</v>
      </c>
      <c r="U221" s="33"/>
      <c r="V221" s="33"/>
      <c r="W221" s="33"/>
      <c r="X221" s="33"/>
      <c r="Y221" s="33"/>
      <c r="Z221" s="33"/>
      <c r="AA221" s="33"/>
      <c r="AB221" s="33"/>
      <c r="AC221" s="33"/>
      <c r="AD221" s="33"/>
      <c r="AE221" s="33"/>
      <c r="AR221" s="208" t="s">
        <v>128</v>
      </c>
      <c r="AT221" s="208" t="s">
        <v>123</v>
      </c>
      <c r="AU221" s="208" t="s">
        <v>84</v>
      </c>
      <c r="AY221" s="16" t="s">
        <v>121</v>
      </c>
      <c r="BE221" s="209">
        <f>IF(N221="základní",J221,0)</f>
        <v>0</v>
      </c>
      <c r="BF221" s="209">
        <f>IF(N221="snížená",J221,0)</f>
        <v>0</v>
      </c>
      <c r="BG221" s="209">
        <f>IF(N221="zákl. přenesená",J221,0)</f>
        <v>0</v>
      </c>
      <c r="BH221" s="209">
        <f>IF(N221="sníž. přenesená",J221,0)</f>
        <v>0</v>
      </c>
      <c r="BI221" s="209">
        <f>IF(N221="nulová",J221,0)</f>
        <v>0</v>
      </c>
      <c r="BJ221" s="16" t="s">
        <v>82</v>
      </c>
      <c r="BK221" s="209">
        <f>ROUND(I221*H221,2)</f>
        <v>0</v>
      </c>
      <c r="BL221" s="16" t="s">
        <v>128</v>
      </c>
      <c r="BM221" s="208" t="s">
        <v>335</v>
      </c>
    </row>
    <row r="222" spans="1:65" s="13" customFormat="1" ht="11.25">
      <c r="B222" s="214"/>
      <c r="C222" s="215"/>
      <c r="D222" s="210" t="s">
        <v>132</v>
      </c>
      <c r="E222" s="216" t="s">
        <v>1</v>
      </c>
      <c r="F222" s="217" t="s">
        <v>336</v>
      </c>
      <c r="G222" s="215"/>
      <c r="H222" s="218">
        <v>14.163</v>
      </c>
      <c r="I222" s="219"/>
      <c r="J222" s="215"/>
      <c r="K222" s="215"/>
      <c r="L222" s="220"/>
      <c r="M222" s="221"/>
      <c r="N222" s="222"/>
      <c r="O222" s="222"/>
      <c r="P222" s="222"/>
      <c r="Q222" s="222"/>
      <c r="R222" s="222"/>
      <c r="S222" s="222"/>
      <c r="T222" s="223"/>
      <c r="AT222" s="224" t="s">
        <v>132</v>
      </c>
      <c r="AU222" s="224" t="s">
        <v>84</v>
      </c>
      <c r="AV222" s="13" t="s">
        <v>84</v>
      </c>
      <c r="AW222" s="13" t="s">
        <v>31</v>
      </c>
      <c r="AX222" s="13" t="s">
        <v>82</v>
      </c>
      <c r="AY222" s="224" t="s">
        <v>121</v>
      </c>
    </row>
    <row r="223" spans="1:65" s="2" customFormat="1" ht="33" customHeight="1">
      <c r="A223" s="33"/>
      <c r="B223" s="34"/>
      <c r="C223" s="197" t="s">
        <v>337</v>
      </c>
      <c r="D223" s="197" t="s">
        <v>123</v>
      </c>
      <c r="E223" s="198" t="s">
        <v>338</v>
      </c>
      <c r="F223" s="199" t="s">
        <v>339</v>
      </c>
      <c r="G223" s="200" t="s">
        <v>126</v>
      </c>
      <c r="H223" s="201">
        <v>10</v>
      </c>
      <c r="I223" s="202"/>
      <c r="J223" s="203">
        <f>ROUND(I223*H223,2)</f>
        <v>0</v>
      </c>
      <c r="K223" s="199" t="s">
        <v>127</v>
      </c>
      <c r="L223" s="38"/>
      <c r="M223" s="204" t="s">
        <v>1</v>
      </c>
      <c r="N223" s="205" t="s">
        <v>42</v>
      </c>
      <c r="O223" s="70"/>
      <c r="P223" s="206">
        <f>O223*H223</f>
        <v>0</v>
      </c>
      <c r="Q223" s="206">
        <v>1.787E-2</v>
      </c>
      <c r="R223" s="206">
        <f>Q223*H223</f>
        <v>0.1787</v>
      </c>
      <c r="S223" s="206">
        <v>0</v>
      </c>
      <c r="T223" s="207">
        <f>S223*H223</f>
        <v>0</v>
      </c>
      <c r="U223" s="33"/>
      <c r="V223" s="33"/>
      <c r="W223" s="33"/>
      <c r="X223" s="33"/>
      <c r="Y223" s="33"/>
      <c r="Z223" s="33"/>
      <c r="AA223" s="33"/>
      <c r="AB223" s="33"/>
      <c r="AC223" s="33"/>
      <c r="AD223" s="33"/>
      <c r="AE223" s="33"/>
      <c r="AR223" s="208" t="s">
        <v>128</v>
      </c>
      <c r="AT223" s="208" t="s">
        <v>123</v>
      </c>
      <c r="AU223" s="208" t="s">
        <v>84</v>
      </c>
      <c r="AY223" s="16" t="s">
        <v>121</v>
      </c>
      <c r="BE223" s="209">
        <f>IF(N223="základní",J223,0)</f>
        <v>0</v>
      </c>
      <c r="BF223" s="209">
        <f>IF(N223="snížená",J223,0)</f>
        <v>0</v>
      </c>
      <c r="BG223" s="209">
        <f>IF(N223="zákl. přenesená",J223,0)</f>
        <v>0</v>
      </c>
      <c r="BH223" s="209">
        <f>IF(N223="sníž. přenesená",J223,0)</f>
        <v>0</v>
      </c>
      <c r="BI223" s="209">
        <f>IF(N223="nulová",J223,0)</f>
        <v>0</v>
      </c>
      <c r="BJ223" s="16" t="s">
        <v>82</v>
      </c>
      <c r="BK223" s="209">
        <f>ROUND(I223*H223,2)</f>
        <v>0</v>
      </c>
      <c r="BL223" s="16" t="s">
        <v>128</v>
      </c>
      <c r="BM223" s="208" t="s">
        <v>340</v>
      </c>
    </row>
    <row r="224" spans="1:65" s="13" customFormat="1" ht="11.25">
      <c r="B224" s="214"/>
      <c r="C224" s="215"/>
      <c r="D224" s="210" t="s">
        <v>132</v>
      </c>
      <c r="E224" s="216" t="s">
        <v>1</v>
      </c>
      <c r="F224" s="217" t="s">
        <v>341</v>
      </c>
      <c r="G224" s="215"/>
      <c r="H224" s="218">
        <v>10</v>
      </c>
      <c r="I224" s="219"/>
      <c r="J224" s="215"/>
      <c r="K224" s="215"/>
      <c r="L224" s="220"/>
      <c r="M224" s="221"/>
      <c r="N224" s="222"/>
      <c r="O224" s="222"/>
      <c r="P224" s="222"/>
      <c r="Q224" s="222"/>
      <c r="R224" s="222"/>
      <c r="S224" s="222"/>
      <c r="T224" s="223"/>
      <c r="AT224" s="224" t="s">
        <v>132</v>
      </c>
      <c r="AU224" s="224" t="s">
        <v>84</v>
      </c>
      <c r="AV224" s="13" t="s">
        <v>84</v>
      </c>
      <c r="AW224" s="13" t="s">
        <v>31</v>
      </c>
      <c r="AX224" s="13" t="s">
        <v>82</v>
      </c>
      <c r="AY224" s="224" t="s">
        <v>121</v>
      </c>
    </row>
    <row r="225" spans="1:65" s="2" customFormat="1" ht="33" customHeight="1">
      <c r="A225" s="33"/>
      <c r="B225" s="34"/>
      <c r="C225" s="197" t="s">
        <v>342</v>
      </c>
      <c r="D225" s="197" t="s">
        <v>123</v>
      </c>
      <c r="E225" s="198" t="s">
        <v>343</v>
      </c>
      <c r="F225" s="199" t="s">
        <v>344</v>
      </c>
      <c r="G225" s="200" t="s">
        <v>126</v>
      </c>
      <c r="H225" s="201">
        <v>10</v>
      </c>
      <c r="I225" s="202"/>
      <c r="J225" s="203">
        <f>ROUND(I225*H225,2)</f>
        <v>0</v>
      </c>
      <c r="K225" s="199" t="s">
        <v>127</v>
      </c>
      <c r="L225" s="38"/>
      <c r="M225" s="204" t="s">
        <v>1</v>
      </c>
      <c r="N225" s="205" t="s">
        <v>42</v>
      </c>
      <c r="O225" s="70"/>
      <c r="P225" s="206">
        <f>O225*H225</f>
        <v>0</v>
      </c>
      <c r="Q225" s="206">
        <v>0</v>
      </c>
      <c r="R225" s="206">
        <f>Q225*H225</f>
        <v>0</v>
      </c>
      <c r="S225" s="206">
        <v>0</v>
      </c>
      <c r="T225" s="207">
        <f>S225*H225</f>
        <v>0</v>
      </c>
      <c r="U225" s="33"/>
      <c r="V225" s="33"/>
      <c r="W225" s="33"/>
      <c r="X225" s="33"/>
      <c r="Y225" s="33"/>
      <c r="Z225" s="33"/>
      <c r="AA225" s="33"/>
      <c r="AB225" s="33"/>
      <c r="AC225" s="33"/>
      <c r="AD225" s="33"/>
      <c r="AE225" s="33"/>
      <c r="AR225" s="208" t="s">
        <v>128</v>
      </c>
      <c r="AT225" s="208" t="s">
        <v>123</v>
      </c>
      <c r="AU225" s="208" t="s">
        <v>84</v>
      </c>
      <c r="AY225" s="16" t="s">
        <v>121</v>
      </c>
      <c r="BE225" s="209">
        <f>IF(N225="základní",J225,0)</f>
        <v>0</v>
      </c>
      <c r="BF225" s="209">
        <f>IF(N225="snížená",J225,0)</f>
        <v>0</v>
      </c>
      <c r="BG225" s="209">
        <f>IF(N225="zákl. přenesená",J225,0)</f>
        <v>0</v>
      </c>
      <c r="BH225" s="209">
        <f>IF(N225="sníž. přenesená",J225,0)</f>
        <v>0</v>
      </c>
      <c r="BI225" s="209">
        <f>IF(N225="nulová",J225,0)</f>
        <v>0</v>
      </c>
      <c r="BJ225" s="16" t="s">
        <v>82</v>
      </c>
      <c r="BK225" s="209">
        <f>ROUND(I225*H225,2)</f>
        <v>0</v>
      </c>
      <c r="BL225" s="16" t="s">
        <v>128</v>
      </c>
      <c r="BM225" s="208" t="s">
        <v>345</v>
      </c>
    </row>
    <row r="226" spans="1:65" s="2" customFormat="1" ht="21.75" customHeight="1">
      <c r="A226" s="33"/>
      <c r="B226" s="34"/>
      <c r="C226" s="197" t="s">
        <v>346</v>
      </c>
      <c r="D226" s="197" t="s">
        <v>123</v>
      </c>
      <c r="E226" s="198" t="s">
        <v>347</v>
      </c>
      <c r="F226" s="199" t="s">
        <v>348</v>
      </c>
      <c r="G226" s="200" t="s">
        <v>195</v>
      </c>
      <c r="H226" s="201">
        <v>3.891</v>
      </c>
      <c r="I226" s="202"/>
      <c r="J226" s="203">
        <f>ROUND(I226*H226,2)</f>
        <v>0</v>
      </c>
      <c r="K226" s="199" t="s">
        <v>127</v>
      </c>
      <c r="L226" s="38"/>
      <c r="M226" s="204" t="s">
        <v>1</v>
      </c>
      <c r="N226" s="205" t="s">
        <v>42</v>
      </c>
      <c r="O226" s="70"/>
      <c r="P226" s="206">
        <f>O226*H226</f>
        <v>0</v>
      </c>
      <c r="Q226" s="206">
        <v>1.0490900000000001</v>
      </c>
      <c r="R226" s="206">
        <f>Q226*H226</f>
        <v>4.08200919</v>
      </c>
      <c r="S226" s="206">
        <v>0</v>
      </c>
      <c r="T226" s="207">
        <f>S226*H226</f>
        <v>0</v>
      </c>
      <c r="U226" s="33"/>
      <c r="V226" s="33"/>
      <c r="W226" s="33"/>
      <c r="X226" s="33"/>
      <c r="Y226" s="33"/>
      <c r="Z226" s="33"/>
      <c r="AA226" s="33"/>
      <c r="AB226" s="33"/>
      <c r="AC226" s="33"/>
      <c r="AD226" s="33"/>
      <c r="AE226" s="33"/>
      <c r="AR226" s="208" t="s">
        <v>128</v>
      </c>
      <c r="AT226" s="208" t="s">
        <v>123</v>
      </c>
      <c r="AU226" s="208" t="s">
        <v>84</v>
      </c>
      <c r="AY226" s="16" t="s">
        <v>121</v>
      </c>
      <c r="BE226" s="209">
        <f>IF(N226="základní",J226,0)</f>
        <v>0</v>
      </c>
      <c r="BF226" s="209">
        <f>IF(N226="snížená",J226,0)</f>
        <v>0</v>
      </c>
      <c r="BG226" s="209">
        <f>IF(N226="zákl. přenesená",J226,0)</f>
        <v>0</v>
      </c>
      <c r="BH226" s="209">
        <f>IF(N226="sníž. přenesená",J226,0)</f>
        <v>0</v>
      </c>
      <c r="BI226" s="209">
        <f>IF(N226="nulová",J226,0)</f>
        <v>0</v>
      </c>
      <c r="BJ226" s="16" t="s">
        <v>82</v>
      </c>
      <c r="BK226" s="209">
        <f>ROUND(I226*H226,2)</f>
        <v>0</v>
      </c>
      <c r="BL226" s="16" t="s">
        <v>128</v>
      </c>
      <c r="BM226" s="208" t="s">
        <v>349</v>
      </c>
    </row>
    <row r="227" spans="1:65" s="2" customFormat="1" ht="16.5" customHeight="1">
      <c r="A227" s="33"/>
      <c r="B227" s="34"/>
      <c r="C227" s="197" t="s">
        <v>350</v>
      </c>
      <c r="D227" s="197" t="s">
        <v>123</v>
      </c>
      <c r="E227" s="198" t="s">
        <v>351</v>
      </c>
      <c r="F227" s="199" t="s">
        <v>352</v>
      </c>
      <c r="G227" s="200" t="s">
        <v>126</v>
      </c>
      <c r="H227" s="201">
        <v>25.164000000000001</v>
      </c>
      <c r="I227" s="202"/>
      <c r="J227" s="203">
        <f>ROUND(I227*H227,2)</f>
        <v>0</v>
      </c>
      <c r="K227" s="199" t="s">
        <v>127</v>
      </c>
      <c r="L227" s="38"/>
      <c r="M227" s="204" t="s">
        <v>1</v>
      </c>
      <c r="N227" s="205" t="s">
        <v>42</v>
      </c>
      <c r="O227" s="70"/>
      <c r="P227" s="206">
        <f>O227*H227</f>
        <v>0</v>
      </c>
      <c r="Q227" s="206">
        <v>1.0869999999999999E-2</v>
      </c>
      <c r="R227" s="206">
        <f>Q227*H227</f>
        <v>0.27353268000000003</v>
      </c>
      <c r="S227" s="206">
        <v>0</v>
      </c>
      <c r="T227" s="207">
        <f>S227*H227</f>
        <v>0</v>
      </c>
      <c r="U227" s="33"/>
      <c r="V227" s="33"/>
      <c r="W227" s="33"/>
      <c r="X227" s="33"/>
      <c r="Y227" s="33"/>
      <c r="Z227" s="33"/>
      <c r="AA227" s="33"/>
      <c r="AB227" s="33"/>
      <c r="AC227" s="33"/>
      <c r="AD227" s="33"/>
      <c r="AE227" s="33"/>
      <c r="AR227" s="208" t="s">
        <v>128</v>
      </c>
      <c r="AT227" s="208" t="s">
        <v>123</v>
      </c>
      <c r="AU227" s="208" t="s">
        <v>84</v>
      </c>
      <c r="AY227" s="16" t="s">
        <v>121</v>
      </c>
      <c r="BE227" s="209">
        <f>IF(N227="základní",J227,0)</f>
        <v>0</v>
      </c>
      <c r="BF227" s="209">
        <f>IF(N227="snížená",J227,0)</f>
        <v>0</v>
      </c>
      <c r="BG227" s="209">
        <f>IF(N227="zákl. přenesená",J227,0)</f>
        <v>0</v>
      </c>
      <c r="BH227" s="209">
        <f>IF(N227="sníž. přenesená",J227,0)</f>
        <v>0</v>
      </c>
      <c r="BI227" s="209">
        <f>IF(N227="nulová",J227,0)</f>
        <v>0</v>
      </c>
      <c r="BJ227" s="16" t="s">
        <v>82</v>
      </c>
      <c r="BK227" s="209">
        <f>ROUND(I227*H227,2)</f>
        <v>0</v>
      </c>
      <c r="BL227" s="16" t="s">
        <v>128</v>
      </c>
      <c r="BM227" s="208" t="s">
        <v>353</v>
      </c>
    </row>
    <row r="228" spans="1:65" s="13" customFormat="1" ht="11.25">
      <c r="B228" s="214"/>
      <c r="C228" s="215"/>
      <c r="D228" s="210" t="s">
        <v>132</v>
      </c>
      <c r="E228" s="216" t="s">
        <v>1</v>
      </c>
      <c r="F228" s="217" t="s">
        <v>354</v>
      </c>
      <c r="G228" s="215"/>
      <c r="H228" s="218">
        <v>25.164000000000001</v>
      </c>
      <c r="I228" s="219"/>
      <c r="J228" s="215"/>
      <c r="K228" s="215"/>
      <c r="L228" s="220"/>
      <c r="M228" s="221"/>
      <c r="N228" s="222"/>
      <c r="O228" s="222"/>
      <c r="P228" s="222"/>
      <c r="Q228" s="222"/>
      <c r="R228" s="222"/>
      <c r="S228" s="222"/>
      <c r="T228" s="223"/>
      <c r="AT228" s="224" t="s">
        <v>132</v>
      </c>
      <c r="AU228" s="224" t="s">
        <v>84</v>
      </c>
      <c r="AV228" s="13" t="s">
        <v>84</v>
      </c>
      <c r="AW228" s="13" t="s">
        <v>31</v>
      </c>
      <c r="AX228" s="13" t="s">
        <v>82</v>
      </c>
      <c r="AY228" s="224" t="s">
        <v>121</v>
      </c>
    </row>
    <row r="229" spans="1:65" s="2" customFormat="1" ht="21.75" customHeight="1">
      <c r="A229" s="33"/>
      <c r="B229" s="34"/>
      <c r="C229" s="197" t="s">
        <v>355</v>
      </c>
      <c r="D229" s="197" t="s">
        <v>123</v>
      </c>
      <c r="E229" s="198" t="s">
        <v>356</v>
      </c>
      <c r="F229" s="199" t="s">
        <v>357</v>
      </c>
      <c r="G229" s="200" t="s">
        <v>126</v>
      </c>
      <c r="H229" s="201">
        <v>25.164000000000001</v>
      </c>
      <c r="I229" s="202"/>
      <c r="J229" s="203">
        <f>ROUND(I229*H229,2)</f>
        <v>0</v>
      </c>
      <c r="K229" s="199" t="s">
        <v>127</v>
      </c>
      <c r="L229" s="38"/>
      <c r="M229" s="204" t="s">
        <v>1</v>
      </c>
      <c r="N229" s="205" t="s">
        <v>42</v>
      </c>
      <c r="O229" s="70"/>
      <c r="P229" s="206">
        <f>O229*H229</f>
        <v>0</v>
      </c>
      <c r="Q229" s="206">
        <v>0</v>
      </c>
      <c r="R229" s="206">
        <f>Q229*H229</f>
        <v>0</v>
      </c>
      <c r="S229" s="206">
        <v>0</v>
      </c>
      <c r="T229" s="207">
        <f>S229*H229</f>
        <v>0</v>
      </c>
      <c r="U229" s="33"/>
      <c r="V229" s="33"/>
      <c r="W229" s="33"/>
      <c r="X229" s="33"/>
      <c r="Y229" s="33"/>
      <c r="Z229" s="33"/>
      <c r="AA229" s="33"/>
      <c r="AB229" s="33"/>
      <c r="AC229" s="33"/>
      <c r="AD229" s="33"/>
      <c r="AE229" s="33"/>
      <c r="AR229" s="208" t="s">
        <v>128</v>
      </c>
      <c r="AT229" s="208" t="s">
        <v>123</v>
      </c>
      <c r="AU229" s="208" t="s">
        <v>84</v>
      </c>
      <c r="AY229" s="16" t="s">
        <v>121</v>
      </c>
      <c r="BE229" s="209">
        <f>IF(N229="základní",J229,0)</f>
        <v>0</v>
      </c>
      <c r="BF229" s="209">
        <f>IF(N229="snížená",J229,0)</f>
        <v>0</v>
      </c>
      <c r="BG229" s="209">
        <f>IF(N229="zákl. přenesená",J229,0)</f>
        <v>0</v>
      </c>
      <c r="BH229" s="209">
        <f>IF(N229="sníž. přenesená",J229,0)</f>
        <v>0</v>
      </c>
      <c r="BI229" s="209">
        <f>IF(N229="nulová",J229,0)</f>
        <v>0</v>
      </c>
      <c r="BJ229" s="16" t="s">
        <v>82</v>
      </c>
      <c r="BK229" s="209">
        <f>ROUND(I229*H229,2)</f>
        <v>0</v>
      </c>
      <c r="BL229" s="16" t="s">
        <v>128</v>
      </c>
      <c r="BM229" s="208" t="s">
        <v>358</v>
      </c>
    </row>
    <row r="230" spans="1:65" s="2" customFormat="1" ht="21.75" customHeight="1">
      <c r="A230" s="33"/>
      <c r="B230" s="34"/>
      <c r="C230" s="197" t="s">
        <v>359</v>
      </c>
      <c r="D230" s="197" t="s">
        <v>123</v>
      </c>
      <c r="E230" s="198" t="s">
        <v>360</v>
      </c>
      <c r="F230" s="199" t="s">
        <v>361</v>
      </c>
      <c r="G230" s="200" t="s">
        <v>264</v>
      </c>
      <c r="H230" s="201">
        <v>14</v>
      </c>
      <c r="I230" s="202"/>
      <c r="J230" s="203">
        <f>ROUND(I230*H230,2)</f>
        <v>0</v>
      </c>
      <c r="K230" s="199" t="s">
        <v>127</v>
      </c>
      <c r="L230" s="38"/>
      <c r="M230" s="204" t="s">
        <v>1</v>
      </c>
      <c r="N230" s="205" t="s">
        <v>42</v>
      </c>
      <c r="O230" s="70"/>
      <c r="P230" s="206">
        <f>O230*H230</f>
        <v>0</v>
      </c>
      <c r="Q230" s="206">
        <v>5.0899999999999999E-3</v>
      </c>
      <c r="R230" s="206">
        <f>Q230*H230</f>
        <v>7.1260000000000004E-2</v>
      </c>
      <c r="S230" s="206">
        <v>0</v>
      </c>
      <c r="T230" s="207">
        <f>S230*H230</f>
        <v>0</v>
      </c>
      <c r="U230" s="33"/>
      <c r="V230" s="33"/>
      <c r="W230" s="33"/>
      <c r="X230" s="33"/>
      <c r="Y230" s="33"/>
      <c r="Z230" s="33"/>
      <c r="AA230" s="33"/>
      <c r="AB230" s="33"/>
      <c r="AC230" s="33"/>
      <c r="AD230" s="33"/>
      <c r="AE230" s="33"/>
      <c r="AR230" s="208" t="s">
        <v>128</v>
      </c>
      <c r="AT230" s="208" t="s">
        <v>123</v>
      </c>
      <c r="AU230" s="208" t="s">
        <v>84</v>
      </c>
      <c r="AY230" s="16" t="s">
        <v>121</v>
      </c>
      <c r="BE230" s="209">
        <f>IF(N230="základní",J230,0)</f>
        <v>0</v>
      </c>
      <c r="BF230" s="209">
        <f>IF(N230="snížená",J230,0)</f>
        <v>0</v>
      </c>
      <c r="BG230" s="209">
        <f>IF(N230="zákl. přenesená",J230,0)</f>
        <v>0</v>
      </c>
      <c r="BH230" s="209">
        <f>IF(N230="sníž. přenesená",J230,0)</f>
        <v>0</v>
      </c>
      <c r="BI230" s="209">
        <f>IF(N230="nulová",J230,0)</f>
        <v>0</v>
      </c>
      <c r="BJ230" s="16" t="s">
        <v>82</v>
      </c>
      <c r="BK230" s="209">
        <f>ROUND(I230*H230,2)</f>
        <v>0</v>
      </c>
      <c r="BL230" s="16" t="s">
        <v>128</v>
      </c>
      <c r="BM230" s="208" t="s">
        <v>362</v>
      </c>
    </row>
    <row r="231" spans="1:65" s="2" customFormat="1" ht="16.5" customHeight="1">
      <c r="A231" s="33"/>
      <c r="B231" s="34"/>
      <c r="C231" s="236" t="s">
        <v>363</v>
      </c>
      <c r="D231" s="236" t="s">
        <v>204</v>
      </c>
      <c r="E231" s="237" t="s">
        <v>364</v>
      </c>
      <c r="F231" s="238" t="s">
        <v>365</v>
      </c>
      <c r="G231" s="239" t="s">
        <v>146</v>
      </c>
      <c r="H231" s="240">
        <v>7.7</v>
      </c>
      <c r="I231" s="241"/>
      <c r="J231" s="242">
        <f>ROUND(I231*H231,2)</f>
        <v>0</v>
      </c>
      <c r="K231" s="238" t="s">
        <v>127</v>
      </c>
      <c r="L231" s="243"/>
      <c r="M231" s="244" t="s">
        <v>1</v>
      </c>
      <c r="N231" s="245" t="s">
        <v>42</v>
      </c>
      <c r="O231" s="70"/>
      <c r="P231" s="206">
        <f>O231*H231</f>
        <v>0</v>
      </c>
      <c r="Q231" s="206">
        <v>3.5000000000000001E-3</v>
      </c>
      <c r="R231" s="206">
        <f>Q231*H231</f>
        <v>2.6950000000000002E-2</v>
      </c>
      <c r="S231" s="206">
        <v>0</v>
      </c>
      <c r="T231" s="207">
        <f>S231*H231</f>
        <v>0</v>
      </c>
      <c r="U231" s="33"/>
      <c r="V231" s="33"/>
      <c r="W231" s="33"/>
      <c r="X231" s="33"/>
      <c r="Y231" s="33"/>
      <c r="Z231" s="33"/>
      <c r="AA231" s="33"/>
      <c r="AB231" s="33"/>
      <c r="AC231" s="33"/>
      <c r="AD231" s="33"/>
      <c r="AE231" s="33"/>
      <c r="AR231" s="208" t="s">
        <v>166</v>
      </c>
      <c r="AT231" s="208" t="s">
        <v>204</v>
      </c>
      <c r="AU231" s="208" t="s">
        <v>84</v>
      </c>
      <c r="AY231" s="16" t="s">
        <v>121</v>
      </c>
      <c r="BE231" s="209">
        <f>IF(N231="základní",J231,0)</f>
        <v>0</v>
      </c>
      <c r="BF231" s="209">
        <f>IF(N231="snížená",J231,0)</f>
        <v>0</v>
      </c>
      <c r="BG231" s="209">
        <f>IF(N231="zákl. přenesená",J231,0)</f>
        <v>0</v>
      </c>
      <c r="BH231" s="209">
        <f>IF(N231="sníž. přenesená",J231,0)</f>
        <v>0</v>
      </c>
      <c r="BI231" s="209">
        <f>IF(N231="nulová",J231,0)</f>
        <v>0</v>
      </c>
      <c r="BJ231" s="16" t="s">
        <v>82</v>
      </c>
      <c r="BK231" s="209">
        <f>ROUND(I231*H231,2)</f>
        <v>0</v>
      </c>
      <c r="BL231" s="16" t="s">
        <v>128</v>
      </c>
      <c r="BM231" s="208" t="s">
        <v>366</v>
      </c>
    </row>
    <row r="232" spans="1:65" s="13" customFormat="1" ht="11.25">
      <c r="B232" s="214"/>
      <c r="C232" s="215"/>
      <c r="D232" s="210" t="s">
        <v>132</v>
      </c>
      <c r="E232" s="216" t="s">
        <v>1</v>
      </c>
      <c r="F232" s="217" t="s">
        <v>367</v>
      </c>
      <c r="G232" s="215"/>
      <c r="H232" s="218">
        <v>7.7</v>
      </c>
      <c r="I232" s="219"/>
      <c r="J232" s="215"/>
      <c r="K232" s="215"/>
      <c r="L232" s="220"/>
      <c r="M232" s="221"/>
      <c r="N232" s="222"/>
      <c r="O232" s="222"/>
      <c r="P232" s="222"/>
      <c r="Q232" s="222"/>
      <c r="R232" s="222"/>
      <c r="S232" s="222"/>
      <c r="T232" s="223"/>
      <c r="AT232" s="224" t="s">
        <v>132</v>
      </c>
      <c r="AU232" s="224" t="s">
        <v>84</v>
      </c>
      <c r="AV232" s="13" t="s">
        <v>84</v>
      </c>
      <c r="AW232" s="13" t="s">
        <v>31</v>
      </c>
      <c r="AX232" s="13" t="s">
        <v>82</v>
      </c>
      <c r="AY232" s="224" t="s">
        <v>121</v>
      </c>
    </row>
    <row r="233" spans="1:65" s="2" customFormat="1" ht="33" customHeight="1">
      <c r="A233" s="33"/>
      <c r="B233" s="34"/>
      <c r="C233" s="197" t="s">
        <v>368</v>
      </c>
      <c r="D233" s="197" t="s">
        <v>123</v>
      </c>
      <c r="E233" s="198" t="s">
        <v>369</v>
      </c>
      <c r="F233" s="199" t="s">
        <v>370</v>
      </c>
      <c r="G233" s="200" t="s">
        <v>161</v>
      </c>
      <c r="H233" s="201">
        <v>34.200000000000003</v>
      </c>
      <c r="I233" s="202"/>
      <c r="J233" s="203">
        <f>ROUND(I233*H233,2)</f>
        <v>0</v>
      </c>
      <c r="K233" s="199" t="s">
        <v>127</v>
      </c>
      <c r="L233" s="38"/>
      <c r="M233" s="204" t="s">
        <v>1</v>
      </c>
      <c r="N233" s="205" t="s">
        <v>42</v>
      </c>
      <c r="O233" s="70"/>
      <c r="P233" s="206">
        <f>O233*H233</f>
        <v>0</v>
      </c>
      <c r="Q233" s="206">
        <v>2.13408</v>
      </c>
      <c r="R233" s="206">
        <f>Q233*H233</f>
        <v>72.98553600000001</v>
      </c>
      <c r="S233" s="206">
        <v>0</v>
      </c>
      <c r="T233" s="207">
        <f>S233*H233</f>
        <v>0</v>
      </c>
      <c r="U233" s="33"/>
      <c r="V233" s="33"/>
      <c r="W233" s="33"/>
      <c r="X233" s="33"/>
      <c r="Y233" s="33"/>
      <c r="Z233" s="33"/>
      <c r="AA233" s="33"/>
      <c r="AB233" s="33"/>
      <c r="AC233" s="33"/>
      <c r="AD233" s="33"/>
      <c r="AE233" s="33"/>
      <c r="AR233" s="208" t="s">
        <v>128</v>
      </c>
      <c r="AT233" s="208" t="s">
        <v>123</v>
      </c>
      <c r="AU233" s="208" t="s">
        <v>84</v>
      </c>
      <c r="AY233" s="16" t="s">
        <v>121</v>
      </c>
      <c r="BE233" s="209">
        <f>IF(N233="základní",J233,0)</f>
        <v>0</v>
      </c>
      <c r="BF233" s="209">
        <f>IF(N233="snížená",J233,0)</f>
        <v>0</v>
      </c>
      <c r="BG233" s="209">
        <f>IF(N233="zákl. přenesená",J233,0)</f>
        <v>0</v>
      </c>
      <c r="BH233" s="209">
        <f>IF(N233="sníž. přenesená",J233,0)</f>
        <v>0</v>
      </c>
      <c r="BI233" s="209">
        <f>IF(N233="nulová",J233,0)</f>
        <v>0</v>
      </c>
      <c r="BJ233" s="16" t="s">
        <v>82</v>
      </c>
      <c r="BK233" s="209">
        <f>ROUND(I233*H233,2)</f>
        <v>0</v>
      </c>
      <c r="BL233" s="16" t="s">
        <v>128</v>
      </c>
      <c r="BM233" s="208" t="s">
        <v>371</v>
      </c>
    </row>
    <row r="234" spans="1:65" s="13" customFormat="1" ht="11.25">
      <c r="B234" s="214"/>
      <c r="C234" s="215"/>
      <c r="D234" s="210" t="s">
        <v>132</v>
      </c>
      <c r="E234" s="216" t="s">
        <v>1</v>
      </c>
      <c r="F234" s="217" t="s">
        <v>372</v>
      </c>
      <c r="G234" s="215"/>
      <c r="H234" s="218">
        <v>7.8</v>
      </c>
      <c r="I234" s="219"/>
      <c r="J234" s="215"/>
      <c r="K234" s="215"/>
      <c r="L234" s="220"/>
      <c r="M234" s="221"/>
      <c r="N234" s="222"/>
      <c r="O234" s="222"/>
      <c r="P234" s="222"/>
      <c r="Q234" s="222"/>
      <c r="R234" s="222"/>
      <c r="S234" s="222"/>
      <c r="T234" s="223"/>
      <c r="AT234" s="224" t="s">
        <v>132</v>
      </c>
      <c r="AU234" s="224" t="s">
        <v>84</v>
      </c>
      <c r="AV234" s="13" t="s">
        <v>84</v>
      </c>
      <c r="AW234" s="13" t="s">
        <v>31</v>
      </c>
      <c r="AX234" s="13" t="s">
        <v>77</v>
      </c>
      <c r="AY234" s="224" t="s">
        <v>121</v>
      </c>
    </row>
    <row r="235" spans="1:65" s="13" customFormat="1" ht="11.25">
      <c r="B235" s="214"/>
      <c r="C235" s="215"/>
      <c r="D235" s="210" t="s">
        <v>132</v>
      </c>
      <c r="E235" s="216" t="s">
        <v>1</v>
      </c>
      <c r="F235" s="217" t="s">
        <v>373</v>
      </c>
      <c r="G235" s="215"/>
      <c r="H235" s="218">
        <v>26.4</v>
      </c>
      <c r="I235" s="219"/>
      <c r="J235" s="215"/>
      <c r="K235" s="215"/>
      <c r="L235" s="220"/>
      <c r="M235" s="221"/>
      <c r="N235" s="222"/>
      <c r="O235" s="222"/>
      <c r="P235" s="222"/>
      <c r="Q235" s="222"/>
      <c r="R235" s="222"/>
      <c r="S235" s="222"/>
      <c r="T235" s="223"/>
      <c r="AT235" s="224" t="s">
        <v>132</v>
      </c>
      <c r="AU235" s="224" t="s">
        <v>84</v>
      </c>
      <c r="AV235" s="13" t="s">
        <v>84</v>
      </c>
      <c r="AW235" s="13" t="s">
        <v>31</v>
      </c>
      <c r="AX235" s="13" t="s">
        <v>77</v>
      </c>
      <c r="AY235" s="224" t="s">
        <v>121</v>
      </c>
    </row>
    <row r="236" spans="1:65" s="14" customFormat="1" ht="11.25">
      <c r="B236" s="225"/>
      <c r="C236" s="226"/>
      <c r="D236" s="210" t="s">
        <v>132</v>
      </c>
      <c r="E236" s="227" t="s">
        <v>1</v>
      </c>
      <c r="F236" s="228" t="s">
        <v>134</v>
      </c>
      <c r="G236" s="226"/>
      <c r="H236" s="229">
        <v>34.199999999999996</v>
      </c>
      <c r="I236" s="230"/>
      <c r="J236" s="226"/>
      <c r="K236" s="226"/>
      <c r="L236" s="231"/>
      <c r="M236" s="232"/>
      <c r="N236" s="233"/>
      <c r="O236" s="233"/>
      <c r="P236" s="233"/>
      <c r="Q236" s="233"/>
      <c r="R236" s="233"/>
      <c r="S236" s="233"/>
      <c r="T236" s="234"/>
      <c r="AT236" s="235" t="s">
        <v>132</v>
      </c>
      <c r="AU236" s="235" t="s">
        <v>84</v>
      </c>
      <c r="AV236" s="14" t="s">
        <v>128</v>
      </c>
      <c r="AW236" s="14" t="s">
        <v>31</v>
      </c>
      <c r="AX236" s="14" t="s">
        <v>82</v>
      </c>
      <c r="AY236" s="235" t="s">
        <v>121</v>
      </c>
    </row>
    <row r="237" spans="1:65" s="2" customFormat="1" ht="33" customHeight="1">
      <c r="A237" s="33"/>
      <c r="B237" s="34"/>
      <c r="C237" s="197" t="s">
        <v>374</v>
      </c>
      <c r="D237" s="197" t="s">
        <v>123</v>
      </c>
      <c r="E237" s="198" t="s">
        <v>375</v>
      </c>
      <c r="F237" s="199" t="s">
        <v>376</v>
      </c>
      <c r="G237" s="200" t="s">
        <v>126</v>
      </c>
      <c r="H237" s="201">
        <v>79</v>
      </c>
      <c r="I237" s="202"/>
      <c r="J237" s="203">
        <f>ROUND(I237*H237,2)</f>
        <v>0</v>
      </c>
      <c r="K237" s="199" t="s">
        <v>127</v>
      </c>
      <c r="L237" s="38"/>
      <c r="M237" s="204" t="s">
        <v>1</v>
      </c>
      <c r="N237" s="205" t="s">
        <v>42</v>
      </c>
      <c r="O237" s="70"/>
      <c r="P237" s="206">
        <f>O237*H237</f>
        <v>0</v>
      </c>
      <c r="Q237" s="206">
        <v>0</v>
      </c>
      <c r="R237" s="206">
        <f>Q237*H237</f>
        <v>0</v>
      </c>
      <c r="S237" s="206">
        <v>0</v>
      </c>
      <c r="T237" s="207">
        <f>S237*H237</f>
        <v>0</v>
      </c>
      <c r="U237" s="33"/>
      <c r="V237" s="33"/>
      <c r="W237" s="33"/>
      <c r="X237" s="33"/>
      <c r="Y237" s="33"/>
      <c r="Z237" s="33"/>
      <c r="AA237" s="33"/>
      <c r="AB237" s="33"/>
      <c r="AC237" s="33"/>
      <c r="AD237" s="33"/>
      <c r="AE237" s="33"/>
      <c r="AR237" s="208" t="s">
        <v>128</v>
      </c>
      <c r="AT237" s="208" t="s">
        <v>123</v>
      </c>
      <c r="AU237" s="208" t="s">
        <v>84</v>
      </c>
      <c r="AY237" s="16" t="s">
        <v>121</v>
      </c>
      <c r="BE237" s="209">
        <f>IF(N237="základní",J237,0)</f>
        <v>0</v>
      </c>
      <c r="BF237" s="209">
        <f>IF(N237="snížená",J237,0)</f>
        <v>0</v>
      </c>
      <c r="BG237" s="209">
        <f>IF(N237="zákl. přenesená",J237,0)</f>
        <v>0</v>
      </c>
      <c r="BH237" s="209">
        <f>IF(N237="sníž. přenesená",J237,0)</f>
        <v>0</v>
      </c>
      <c r="BI237" s="209">
        <f>IF(N237="nulová",J237,0)</f>
        <v>0</v>
      </c>
      <c r="BJ237" s="16" t="s">
        <v>82</v>
      </c>
      <c r="BK237" s="209">
        <f>ROUND(I237*H237,2)</f>
        <v>0</v>
      </c>
      <c r="BL237" s="16" t="s">
        <v>128</v>
      </c>
      <c r="BM237" s="208" t="s">
        <v>377</v>
      </c>
    </row>
    <row r="238" spans="1:65" s="13" customFormat="1" ht="11.25">
      <c r="B238" s="214"/>
      <c r="C238" s="215"/>
      <c r="D238" s="210" t="s">
        <v>132</v>
      </c>
      <c r="E238" s="216" t="s">
        <v>1</v>
      </c>
      <c r="F238" s="217" t="s">
        <v>378</v>
      </c>
      <c r="G238" s="215"/>
      <c r="H238" s="218">
        <v>79</v>
      </c>
      <c r="I238" s="219"/>
      <c r="J238" s="215"/>
      <c r="K238" s="215"/>
      <c r="L238" s="220"/>
      <c r="M238" s="221"/>
      <c r="N238" s="222"/>
      <c r="O238" s="222"/>
      <c r="P238" s="222"/>
      <c r="Q238" s="222"/>
      <c r="R238" s="222"/>
      <c r="S238" s="222"/>
      <c r="T238" s="223"/>
      <c r="AT238" s="224" t="s">
        <v>132</v>
      </c>
      <c r="AU238" s="224" t="s">
        <v>84</v>
      </c>
      <c r="AV238" s="13" t="s">
        <v>84</v>
      </c>
      <c r="AW238" s="13" t="s">
        <v>31</v>
      </c>
      <c r="AX238" s="13" t="s">
        <v>82</v>
      </c>
      <c r="AY238" s="224" t="s">
        <v>121</v>
      </c>
    </row>
    <row r="239" spans="1:65" s="12" customFormat="1" ht="22.9" customHeight="1">
      <c r="B239" s="181"/>
      <c r="C239" s="182"/>
      <c r="D239" s="183" t="s">
        <v>76</v>
      </c>
      <c r="E239" s="195" t="s">
        <v>148</v>
      </c>
      <c r="F239" s="195" t="s">
        <v>379</v>
      </c>
      <c r="G239" s="182"/>
      <c r="H239" s="182"/>
      <c r="I239" s="185"/>
      <c r="J239" s="196">
        <f>BK239</f>
        <v>0</v>
      </c>
      <c r="K239" s="182"/>
      <c r="L239" s="187"/>
      <c r="M239" s="188"/>
      <c r="N239" s="189"/>
      <c r="O239" s="189"/>
      <c r="P239" s="190">
        <f>SUM(P240:P249)</f>
        <v>0</v>
      </c>
      <c r="Q239" s="189"/>
      <c r="R239" s="190">
        <f>SUM(R240:R249)</f>
        <v>0</v>
      </c>
      <c r="S239" s="189"/>
      <c r="T239" s="191">
        <f>SUM(T240:T249)</f>
        <v>0</v>
      </c>
      <c r="AR239" s="192" t="s">
        <v>82</v>
      </c>
      <c r="AT239" s="193" t="s">
        <v>76</v>
      </c>
      <c r="AU239" s="193" t="s">
        <v>82</v>
      </c>
      <c r="AY239" s="192" t="s">
        <v>121</v>
      </c>
      <c r="BK239" s="194">
        <f>SUM(BK240:BK249)</f>
        <v>0</v>
      </c>
    </row>
    <row r="240" spans="1:65" s="2" customFormat="1" ht="33" customHeight="1">
      <c r="A240" s="33"/>
      <c r="B240" s="34"/>
      <c r="C240" s="197" t="s">
        <v>380</v>
      </c>
      <c r="D240" s="197" t="s">
        <v>123</v>
      </c>
      <c r="E240" s="198" t="s">
        <v>381</v>
      </c>
      <c r="F240" s="199" t="s">
        <v>382</v>
      </c>
      <c r="G240" s="200" t="s">
        <v>126</v>
      </c>
      <c r="H240" s="201">
        <v>67.2</v>
      </c>
      <c r="I240" s="202"/>
      <c r="J240" s="203">
        <f>ROUND(I240*H240,2)</f>
        <v>0</v>
      </c>
      <c r="K240" s="199" t="s">
        <v>127</v>
      </c>
      <c r="L240" s="38"/>
      <c r="M240" s="204" t="s">
        <v>1</v>
      </c>
      <c r="N240" s="205" t="s">
        <v>42</v>
      </c>
      <c r="O240" s="70"/>
      <c r="P240" s="206">
        <f>O240*H240</f>
        <v>0</v>
      </c>
      <c r="Q240" s="206">
        <v>0</v>
      </c>
      <c r="R240" s="206">
        <f>Q240*H240</f>
        <v>0</v>
      </c>
      <c r="S240" s="206">
        <v>0</v>
      </c>
      <c r="T240" s="207">
        <f>S240*H240</f>
        <v>0</v>
      </c>
      <c r="U240" s="33"/>
      <c r="V240" s="33"/>
      <c r="W240" s="33"/>
      <c r="X240" s="33"/>
      <c r="Y240" s="33"/>
      <c r="Z240" s="33"/>
      <c r="AA240" s="33"/>
      <c r="AB240" s="33"/>
      <c r="AC240" s="33"/>
      <c r="AD240" s="33"/>
      <c r="AE240" s="33"/>
      <c r="AR240" s="208" t="s">
        <v>128</v>
      </c>
      <c r="AT240" s="208" t="s">
        <v>123</v>
      </c>
      <c r="AU240" s="208" t="s">
        <v>84</v>
      </c>
      <c r="AY240" s="16" t="s">
        <v>121</v>
      </c>
      <c r="BE240" s="209">
        <f>IF(N240="základní",J240,0)</f>
        <v>0</v>
      </c>
      <c r="BF240" s="209">
        <f>IF(N240="snížená",J240,0)</f>
        <v>0</v>
      </c>
      <c r="BG240" s="209">
        <f>IF(N240="zákl. přenesená",J240,0)</f>
        <v>0</v>
      </c>
      <c r="BH240" s="209">
        <f>IF(N240="sníž. přenesená",J240,0)</f>
        <v>0</v>
      </c>
      <c r="BI240" s="209">
        <f>IF(N240="nulová",J240,0)</f>
        <v>0</v>
      </c>
      <c r="BJ240" s="16" t="s">
        <v>82</v>
      </c>
      <c r="BK240" s="209">
        <f>ROUND(I240*H240,2)</f>
        <v>0</v>
      </c>
      <c r="BL240" s="16" t="s">
        <v>128</v>
      </c>
      <c r="BM240" s="208" t="s">
        <v>383</v>
      </c>
    </row>
    <row r="241" spans="1:65" s="2" customFormat="1" ht="21.75" customHeight="1">
      <c r="A241" s="33"/>
      <c r="B241" s="34"/>
      <c r="C241" s="197" t="s">
        <v>384</v>
      </c>
      <c r="D241" s="197" t="s">
        <v>123</v>
      </c>
      <c r="E241" s="198" t="s">
        <v>385</v>
      </c>
      <c r="F241" s="199" t="s">
        <v>386</v>
      </c>
      <c r="G241" s="200" t="s">
        <v>126</v>
      </c>
      <c r="H241" s="201">
        <v>138</v>
      </c>
      <c r="I241" s="202"/>
      <c r="J241" s="203">
        <f>ROUND(I241*H241,2)</f>
        <v>0</v>
      </c>
      <c r="K241" s="199" t="s">
        <v>127</v>
      </c>
      <c r="L241" s="38"/>
      <c r="M241" s="204" t="s">
        <v>1</v>
      </c>
      <c r="N241" s="205" t="s">
        <v>42</v>
      </c>
      <c r="O241" s="70"/>
      <c r="P241" s="206">
        <f>O241*H241</f>
        <v>0</v>
      </c>
      <c r="Q241" s="206">
        <v>0</v>
      </c>
      <c r="R241" s="206">
        <f>Q241*H241</f>
        <v>0</v>
      </c>
      <c r="S241" s="206">
        <v>0</v>
      </c>
      <c r="T241" s="207">
        <f>S241*H241</f>
        <v>0</v>
      </c>
      <c r="U241" s="33"/>
      <c r="V241" s="33"/>
      <c r="W241" s="33"/>
      <c r="X241" s="33"/>
      <c r="Y241" s="33"/>
      <c r="Z241" s="33"/>
      <c r="AA241" s="33"/>
      <c r="AB241" s="33"/>
      <c r="AC241" s="33"/>
      <c r="AD241" s="33"/>
      <c r="AE241" s="33"/>
      <c r="AR241" s="208" t="s">
        <v>128</v>
      </c>
      <c r="AT241" s="208" t="s">
        <v>123</v>
      </c>
      <c r="AU241" s="208" t="s">
        <v>84</v>
      </c>
      <c r="AY241" s="16" t="s">
        <v>121</v>
      </c>
      <c r="BE241" s="209">
        <f>IF(N241="základní",J241,0)</f>
        <v>0</v>
      </c>
      <c r="BF241" s="209">
        <f>IF(N241="snížená",J241,0)</f>
        <v>0</v>
      </c>
      <c r="BG241" s="209">
        <f>IF(N241="zákl. přenesená",J241,0)</f>
        <v>0</v>
      </c>
      <c r="BH241" s="209">
        <f>IF(N241="sníž. přenesená",J241,0)</f>
        <v>0</v>
      </c>
      <c r="BI241" s="209">
        <f>IF(N241="nulová",J241,0)</f>
        <v>0</v>
      </c>
      <c r="BJ241" s="16" t="s">
        <v>82</v>
      </c>
      <c r="BK241" s="209">
        <f>ROUND(I241*H241,2)</f>
        <v>0</v>
      </c>
      <c r="BL241" s="16" t="s">
        <v>128</v>
      </c>
      <c r="BM241" s="208" t="s">
        <v>387</v>
      </c>
    </row>
    <row r="242" spans="1:65" s="13" customFormat="1" ht="11.25">
      <c r="B242" s="214"/>
      <c r="C242" s="215"/>
      <c r="D242" s="210" t="s">
        <v>132</v>
      </c>
      <c r="E242" s="216" t="s">
        <v>1</v>
      </c>
      <c r="F242" s="217" t="s">
        <v>388</v>
      </c>
      <c r="G242" s="215"/>
      <c r="H242" s="218">
        <v>138</v>
      </c>
      <c r="I242" s="219"/>
      <c r="J242" s="215"/>
      <c r="K242" s="215"/>
      <c r="L242" s="220"/>
      <c r="M242" s="221"/>
      <c r="N242" s="222"/>
      <c r="O242" s="222"/>
      <c r="P242" s="222"/>
      <c r="Q242" s="222"/>
      <c r="R242" s="222"/>
      <c r="S242" s="222"/>
      <c r="T242" s="223"/>
      <c r="AT242" s="224" t="s">
        <v>132</v>
      </c>
      <c r="AU242" s="224" t="s">
        <v>84</v>
      </c>
      <c r="AV242" s="13" t="s">
        <v>84</v>
      </c>
      <c r="AW242" s="13" t="s">
        <v>31</v>
      </c>
      <c r="AX242" s="13" t="s">
        <v>82</v>
      </c>
      <c r="AY242" s="224" t="s">
        <v>121</v>
      </c>
    </row>
    <row r="243" spans="1:65" s="2" customFormat="1" ht="33" customHeight="1">
      <c r="A243" s="33"/>
      <c r="B243" s="34"/>
      <c r="C243" s="197" t="s">
        <v>389</v>
      </c>
      <c r="D243" s="197" t="s">
        <v>123</v>
      </c>
      <c r="E243" s="198" t="s">
        <v>390</v>
      </c>
      <c r="F243" s="199" t="s">
        <v>391</v>
      </c>
      <c r="G243" s="200" t="s">
        <v>126</v>
      </c>
      <c r="H243" s="201">
        <v>35.4</v>
      </c>
      <c r="I243" s="202"/>
      <c r="J243" s="203">
        <f>ROUND(I243*H243,2)</f>
        <v>0</v>
      </c>
      <c r="K243" s="199" t="s">
        <v>127</v>
      </c>
      <c r="L243" s="38"/>
      <c r="M243" s="204" t="s">
        <v>1</v>
      </c>
      <c r="N243" s="205" t="s">
        <v>42</v>
      </c>
      <c r="O243" s="70"/>
      <c r="P243" s="206">
        <f>O243*H243</f>
        <v>0</v>
      </c>
      <c r="Q243" s="206">
        <v>0</v>
      </c>
      <c r="R243" s="206">
        <f>Q243*H243</f>
        <v>0</v>
      </c>
      <c r="S243" s="206">
        <v>0</v>
      </c>
      <c r="T243" s="207">
        <f>S243*H243</f>
        <v>0</v>
      </c>
      <c r="U243" s="33"/>
      <c r="V243" s="33"/>
      <c r="W243" s="33"/>
      <c r="X243" s="33"/>
      <c r="Y243" s="33"/>
      <c r="Z243" s="33"/>
      <c r="AA243" s="33"/>
      <c r="AB243" s="33"/>
      <c r="AC243" s="33"/>
      <c r="AD243" s="33"/>
      <c r="AE243" s="33"/>
      <c r="AR243" s="208" t="s">
        <v>128</v>
      </c>
      <c r="AT243" s="208" t="s">
        <v>123</v>
      </c>
      <c r="AU243" s="208" t="s">
        <v>84</v>
      </c>
      <c r="AY243" s="16" t="s">
        <v>121</v>
      </c>
      <c r="BE243" s="209">
        <f>IF(N243="základní",J243,0)</f>
        <v>0</v>
      </c>
      <c r="BF243" s="209">
        <f>IF(N243="snížená",J243,0)</f>
        <v>0</v>
      </c>
      <c r="BG243" s="209">
        <f>IF(N243="zákl. přenesená",J243,0)</f>
        <v>0</v>
      </c>
      <c r="BH243" s="209">
        <f>IF(N243="sníž. přenesená",J243,0)</f>
        <v>0</v>
      </c>
      <c r="BI243" s="209">
        <f>IF(N243="nulová",J243,0)</f>
        <v>0</v>
      </c>
      <c r="BJ243" s="16" t="s">
        <v>82</v>
      </c>
      <c r="BK243" s="209">
        <f>ROUND(I243*H243,2)</f>
        <v>0</v>
      </c>
      <c r="BL243" s="16" t="s">
        <v>128</v>
      </c>
      <c r="BM243" s="208" t="s">
        <v>392</v>
      </c>
    </row>
    <row r="244" spans="1:65" s="2" customFormat="1" ht="33" customHeight="1">
      <c r="A244" s="33"/>
      <c r="B244" s="34"/>
      <c r="C244" s="197" t="s">
        <v>393</v>
      </c>
      <c r="D244" s="197" t="s">
        <v>123</v>
      </c>
      <c r="E244" s="198" t="s">
        <v>394</v>
      </c>
      <c r="F244" s="199" t="s">
        <v>395</v>
      </c>
      <c r="G244" s="200" t="s">
        <v>126</v>
      </c>
      <c r="H244" s="201">
        <v>102.6</v>
      </c>
      <c r="I244" s="202"/>
      <c r="J244" s="203">
        <f>ROUND(I244*H244,2)</f>
        <v>0</v>
      </c>
      <c r="K244" s="199" t="s">
        <v>127</v>
      </c>
      <c r="L244" s="38"/>
      <c r="M244" s="204" t="s">
        <v>1</v>
      </c>
      <c r="N244" s="205" t="s">
        <v>42</v>
      </c>
      <c r="O244" s="70"/>
      <c r="P244" s="206">
        <f>O244*H244</f>
        <v>0</v>
      </c>
      <c r="Q244" s="206">
        <v>0</v>
      </c>
      <c r="R244" s="206">
        <f>Q244*H244</f>
        <v>0</v>
      </c>
      <c r="S244" s="206">
        <v>0</v>
      </c>
      <c r="T244" s="207">
        <f>S244*H244</f>
        <v>0</v>
      </c>
      <c r="U244" s="33"/>
      <c r="V244" s="33"/>
      <c r="W244" s="33"/>
      <c r="X244" s="33"/>
      <c r="Y244" s="33"/>
      <c r="Z244" s="33"/>
      <c r="AA244" s="33"/>
      <c r="AB244" s="33"/>
      <c r="AC244" s="33"/>
      <c r="AD244" s="33"/>
      <c r="AE244" s="33"/>
      <c r="AR244" s="208" t="s">
        <v>128</v>
      </c>
      <c r="AT244" s="208" t="s">
        <v>123</v>
      </c>
      <c r="AU244" s="208" t="s">
        <v>84</v>
      </c>
      <c r="AY244" s="16" t="s">
        <v>121</v>
      </c>
      <c r="BE244" s="209">
        <f>IF(N244="základní",J244,0)</f>
        <v>0</v>
      </c>
      <c r="BF244" s="209">
        <f>IF(N244="snížená",J244,0)</f>
        <v>0</v>
      </c>
      <c r="BG244" s="209">
        <f>IF(N244="zákl. přenesená",J244,0)</f>
        <v>0</v>
      </c>
      <c r="BH244" s="209">
        <f>IF(N244="sníž. přenesená",J244,0)</f>
        <v>0</v>
      </c>
      <c r="BI244" s="209">
        <f>IF(N244="nulová",J244,0)</f>
        <v>0</v>
      </c>
      <c r="BJ244" s="16" t="s">
        <v>82</v>
      </c>
      <c r="BK244" s="209">
        <f>ROUND(I244*H244,2)</f>
        <v>0</v>
      </c>
      <c r="BL244" s="16" t="s">
        <v>128</v>
      </c>
      <c r="BM244" s="208" t="s">
        <v>396</v>
      </c>
    </row>
    <row r="245" spans="1:65" s="13" customFormat="1" ht="11.25">
      <c r="B245" s="214"/>
      <c r="C245" s="215"/>
      <c r="D245" s="210" t="s">
        <v>132</v>
      </c>
      <c r="E245" s="216" t="s">
        <v>1</v>
      </c>
      <c r="F245" s="217" t="s">
        <v>143</v>
      </c>
      <c r="G245" s="215"/>
      <c r="H245" s="218">
        <v>102.6</v>
      </c>
      <c r="I245" s="219"/>
      <c r="J245" s="215"/>
      <c r="K245" s="215"/>
      <c r="L245" s="220"/>
      <c r="M245" s="221"/>
      <c r="N245" s="222"/>
      <c r="O245" s="222"/>
      <c r="P245" s="222"/>
      <c r="Q245" s="222"/>
      <c r="R245" s="222"/>
      <c r="S245" s="222"/>
      <c r="T245" s="223"/>
      <c r="AT245" s="224" t="s">
        <v>132</v>
      </c>
      <c r="AU245" s="224" t="s">
        <v>84</v>
      </c>
      <c r="AV245" s="13" t="s">
        <v>84</v>
      </c>
      <c r="AW245" s="13" t="s">
        <v>31</v>
      </c>
      <c r="AX245" s="13" t="s">
        <v>82</v>
      </c>
      <c r="AY245" s="224" t="s">
        <v>121</v>
      </c>
    </row>
    <row r="246" spans="1:65" s="2" customFormat="1" ht="33" customHeight="1">
      <c r="A246" s="33"/>
      <c r="B246" s="34"/>
      <c r="C246" s="197" t="s">
        <v>397</v>
      </c>
      <c r="D246" s="197" t="s">
        <v>123</v>
      </c>
      <c r="E246" s="198" t="s">
        <v>398</v>
      </c>
      <c r="F246" s="199" t="s">
        <v>399</v>
      </c>
      <c r="G246" s="200" t="s">
        <v>126</v>
      </c>
      <c r="H246" s="201">
        <v>67.2</v>
      </c>
      <c r="I246" s="202"/>
      <c r="J246" s="203">
        <f>ROUND(I246*H246,2)</f>
        <v>0</v>
      </c>
      <c r="K246" s="199" t="s">
        <v>127</v>
      </c>
      <c r="L246" s="38"/>
      <c r="M246" s="204" t="s">
        <v>1</v>
      </c>
      <c r="N246" s="205" t="s">
        <v>42</v>
      </c>
      <c r="O246" s="70"/>
      <c r="P246" s="206">
        <f>O246*H246</f>
        <v>0</v>
      </c>
      <c r="Q246" s="206">
        <v>0</v>
      </c>
      <c r="R246" s="206">
        <f>Q246*H246</f>
        <v>0</v>
      </c>
      <c r="S246" s="206">
        <v>0</v>
      </c>
      <c r="T246" s="207">
        <f>S246*H246</f>
        <v>0</v>
      </c>
      <c r="U246" s="33"/>
      <c r="V246" s="33"/>
      <c r="W246" s="33"/>
      <c r="X246" s="33"/>
      <c r="Y246" s="33"/>
      <c r="Z246" s="33"/>
      <c r="AA246" s="33"/>
      <c r="AB246" s="33"/>
      <c r="AC246" s="33"/>
      <c r="AD246" s="33"/>
      <c r="AE246" s="33"/>
      <c r="AR246" s="208" t="s">
        <v>128</v>
      </c>
      <c r="AT246" s="208" t="s">
        <v>123</v>
      </c>
      <c r="AU246" s="208" t="s">
        <v>84</v>
      </c>
      <c r="AY246" s="16" t="s">
        <v>121</v>
      </c>
      <c r="BE246" s="209">
        <f>IF(N246="základní",J246,0)</f>
        <v>0</v>
      </c>
      <c r="BF246" s="209">
        <f>IF(N246="snížená",J246,0)</f>
        <v>0</v>
      </c>
      <c r="BG246" s="209">
        <f>IF(N246="zákl. přenesená",J246,0)</f>
        <v>0</v>
      </c>
      <c r="BH246" s="209">
        <f>IF(N246="sníž. přenesená",J246,0)</f>
        <v>0</v>
      </c>
      <c r="BI246" s="209">
        <f>IF(N246="nulová",J246,0)</f>
        <v>0</v>
      </c>
      <c r="BJ246" s="16" t="s">
        <v>82</v>
      </c>
      <c r="BK246" s="209">
        <f>ROUND(I246*H246,2)</f>
        <v>0</v>
      </c>
      <c r="BL246" s="16" t="s">
        <v>128</v>
      </c>
      <c r="BM246" s="208" t="s">
        <v>400</v>
      </c>
    </row>
    <row r="247" spans="1:65" s="13" customFormat="1" ht="11.25">
      <c r="B247" s="214"/>
      <c r="C247" s="215"/>
      <c r="D247" s="210" t="s">
        <v>132</v>
      </c>
      <c r="E247" s="216" t="s">
        <v>1</v>
      </c>
      <c r="F247" s="217" t="s">
        <v>401</v>
      </c>
      <c r="G247" s="215"/>
      <c r="H247" s="218">
        <v>67.2</v>
      </c>
      <c r="I247" s="219"/>
      <c r="J247" s="215"/>
      <c r="K247" s="215"/>
      <c r="L247" s="220"/>
      <c r="M247" s="221"/>
      <c r="N247" s="222"/>
      <c r="O247" s="222"/>
      <c r="P247" s="222"/>
      <c r="Q247" s="222"/>
      <c r="R247" s="222"/>
      <c r="S247" s="222"/>
      <c r="T247" s="223"/>
      <c r="AT247" s="224" t="s">
        <v>132</v>
      </c>
      <c r="AU247" s="224" t="s">
        <v>84</v>
      </c>
      <c r="AV247" s="13" t="s">
        <v>84</v>
      </c>
      <c r="AW247" s="13" t="s">
        <v>31</v>
      </c>
      <c r="AX247" s="13" t="s">
        <v>82</v>
      </c>
      <c r="AY247" s="224" t="s">
        <v>121</v>
      </c>
    </row>
    <row r="248" spans="1:65" s="2" customFormat="1" ht="33" customHeight="1">
      <c r="A248" s="33"/>
      <c r="B248" s="34"/>
      <c r="C248" s="197" t="s">
        <v>402</v>
      </c>
      <c r="D248" s="197" t="s">
        <v>123</v>
      </c>
      <c r="E248" s="198" t="s">
        <v>403</v>
      </c>
      <c r="F248" s="199" t="s">
        <v>404</v>
      </c>
      <c r="G248" s="200" t="s">
        <v>126</v>
      </c>
      <c r="H248" s="201">
        <v>70.8</v>
      </c>
      <c r="I248" s="202"/>
      <c r="J248" s="203">
        <f>ROUND(I248*H248,2)</f>
        <v>0</v>
      </c>
      <c r="K248" s="199" t="s">
        <v>127</v>
      </c>
      <c r="L248" s="38"/>
      <c r="M248" s="204" t="s">
        <v>1</v>
      </c>
      <c r="N248" s="205" t="s">
        <v>42</v>
      </c>
      <c r="O248" s="70"/>
      <c r="P248" s="206">
        <f>O248*H248</f>
        <v>0</v>
      </c>
      <c r="Q248" s="206">
        <v>0</v>
      </c>
      <c r="R248" s="206">
        <f>Q248*H248</f>
        <v>0</v>
      </c>
      <c r="S248" s="206">
        <v>0</v>
      </c>
      <c r="T248" s="207">
        <f>S248*H248</f>
        <v>0</v>
      </c>
      <c r="U248" s="33"/>
      <c r="V248" s="33"/>
      <c r="W248" s="33"/>
      <c r="X248" s="33"/>
      <c r="Y248" s="33"/>
      <c r="Z248" s="33"/>
      <c r="AA248" s="33"/>
      <c r="AB248" s="33"/>
      <c r="AC248" s="33"/>
      <c r="AD248" s="33"/>
      <c r="AE248" s="33"/>
      <c r="AR248" s="208" t="s">
        <v>128</v>
      </c>
      <c r="AT248" s="208" t="s">
        <v>123</v>
      </c>
      <c r="AU248" s="208" t="s">
        <v>84</v>
      </c>
      <c r="AY248" s="16" t="s">
        <v>121</v>
      </c>
      <c r="BE248" s="209">
        <f>IF(N248="základní",J248,0)</f>
        <v>0</v>
      </c>
      <c r="BF248" s="209">
        <f>IF(N248="snížená",J248,0)</f>
        <v>0</v>
      </c>
      <c r="BG248" s="209">
        <f>IF(N248="zákl. přenesená",J248,0)</f>
        <v>0</v>
      </c>
      <c r="BH248" s="209">
        <f>IF(N248="sníž. přenesená",J248,0)</f>
        <v>0</v>
      </c>
      <c r="BI248" s="209">
        <f>IF(N248="nulová",J248,0)</f>
        <v>0</v>
      </c>
      <c r="BJ248" s="16" t="s">
        <v>82</v>
      </c>
      <c r="BK248" s="209">
        <f>ROUND(I248*H248,2)</f>
        <v>0</v>
      </c>
      <c r="BL248" s="16" t="s">
        <v>128</v>
      </c>
      <c r="BM248" s="208" t="s">
        <v>405</v>
      </c>
    </row>
    <row r="249" spans="1:65" s="13" customFormat="1" ht="11.25">
      <c r="B249" s="214"/>
      <c r="C249" s="215"/>
      <c r="D249" s="210" t="s">
        <v>132</v>
      </c>
      <c r="E249" s="216" t="s">
        <v>1</v>
      </c>
      <c r="F249" s="217" t="s">
        <v>406</v>
      </c>
      <c r="G249" s="215"/>
      <c r="H249" s="218">
        <v>70.8</v>
      </c>
      <c r="I249" s="219"/>
      <c r="J249" s="215"/>
      <c r="K249" s="215"/>
      <c r="L249" s="220"/>
      <c r="M249" s="221"/>
      <c r="N249" s="222"/>
      <c r="O249" s="222"/>
      <c r="P249" s="222"/>
      <c r="Q249" s="222"/>
      <c r="R249" s="222"/>
      <c r="S249" s="222"/>
      <c r="T249" s="223"/>
      <c r="AT249" s="224" t="s">
        <v>132</v>
      </c>
      <c r="AU249" s="224" t="s">
        <v>84</v>
      </c>
      <c r="AV249" s="13" t="s">
        <v>84</v>
      </c>
      <c r="AW249" s="13" t="s">
        <v>31</v>
      </c>
      <c r="AX249" s="13" t="s">
        <v>82</v>
      </c>
      <c r="AY249" s="224" t="s">
        <v>121</v>
      </c>
    </row>
    <row r="250" spans="1:65" s="12" customFormat="1" ht="22.9" customHeight="1">
      <c r="B250" s="181"/>
      <c r="C250" s="182"/>
      <c r="D250" s="183" t="s">
        <v>76</v>
      </c>
      <c r="E250" s="195" t="s">
        <v>171</v>
      </c>
      <c r="F250" s="195" t="s">
        <v>407</v>
      </c>
      <c r="G250" s="182"/>
      <c r="H250" s="182"/>
      <c r="I250" s="185"/>
      <c r="J250" s="196">
        <f>BK250</f>
        <v>0</v>
      </c>
      <c r="K250" s="182"/>
      <c r="L250" s="187"/>
      <c r="M250" s="188"/>
      <c r="N250" s="189"/>
      <c r="O250" s="189"/>
      <c r="P250" s="190">
        <f>SUM(P251:P268)</f>
        <v>0</v>
      </c>
      <c r="Q250" s="189"/>
      <c r="R250" s="190">
        <f>SUM(R251:R268)</f>
        <v>8.1533800000000003</v>
      </c>
      <c r="S250" s="189"/>
      <c r="T250" s="191">
        <f>SUM(T251:T268)</f>
        <v>161.65200000000004</v>
      </c>
      <c r="AR250" s="192" t="s">
        <v>82</v>
      </c>
      <c r="AT250" s="193" t="s">
        <v>76</v>
      </c>
      <c r="AU250" s="193" t="s">
        <v>82</v>
      </c>
      <c r="AY250" s="192" t="s">
        <v>121</v>
      </c>
      <c r="BK250" s="194">
        <f>SUM(BK251:BK268)</f>
        <v>0</v>
      </c>
    </row>
    <row r="251" spans="1:65" s="2" customFormat="1" ht="21.75" customHeight="1">
      <c r="A251" s="33"/>
      <c r="B251" s="34"/>
      <c r="C251" s="197" t="s">
        <v>408</v>
      </c>
      <c r="D251" s="197" t="s">
        <v>123</v>
      </c>
      <c r="E251" s="198" t="s">
        <v>409</v>
      </c>
      <c r="F251" s="199" t="s">
        <v>410</v>
      </c>
      <c r="G251" s="200" t="s">
        <v>146</v>
      </c>
      <c r="H251" s="201">
        <v>36</v>
      </c>
      <c r="I251" s="202"/>
      <c r="J251" s="203">
        <f>ROUND(I251*H251,2)</f>
        <v>0</v>
      </c>
      <c r="K251" s="199" t="s">
        <v>127</v>
      </c>
      <c r="L251" s="38"/>
      <c r="M251" s="204" t="s">
        <v>1</v>
      </c>
      <c r="N251" s="205" t="s">
        <v>42</v>
      </c>
      <c r="O251" s="70"/>
      <c r="P251" s="206">
        <f>O251*H251</f>
        <v>0</v>
      </c>
      <c r="Q251" s="206">
        <v>0</v>
      </c>
      <c r="R251" s="206">
        <f>Q251*H251</f>
        <v>0</v>
      </c>
      <c r="S251" s="206">
        <v>0</v>
      </c>
      <c r="T251" s="207">
        <f>S251*H251</f>
        <v>0</v>
      </c>
      <c r="U251" s="33"/>
      <c r="V251" s="33"/>
      <c r="W251" s="33"/>
      <c r="X251" s="33"/>
      <c r="Y251" s="33"/>
      <c r="Z251" s="33"/>
      <c r="AA251" s="33"/>
      <c r="AB251" s="33"/>
      <c r="AC251" s="33"/>
      <c r="AD251" s="33"/>
      <c r="AE251" s="33"/>
      <c r="AR251" s="208" t="s">
        <v>128</v>
      </c>
      <c r="AT251" s="208" t="s">
        <v>123</v>
      </c>
      <c r="AU251" s="208" t="s">
        <v>84</v>
      </c>
      <c r="AY251" s="16" t="s">
        <v>121</v>
      </c>
      <c r="BE251" s="209">
        <f>IF(N251="základní",J251,0)</f>
        <v>0</v>
      </c>
      <c r="BF251" s="209">
        <f>IF(N251="snížená",J251,0)</f>
        <v>0</v>
      </c>
      <c r="BG251" s="209">
        <f>IF(N251="zákl. přenesená",J251,0)</f>
        <v>0</v>
      </c>
      <c r="BH251" s="209">
        <f>IF(N251="sníž. přenesená",J251,0)</f>
        <v>0</v>
      </c>
      <c r="BI251" s="209">
        <f>IF(N251="nulová",J251,0)</f>
        <v>0</v>
      </c>
      <c r="BJ251" s="16" t="s">
        <v>82</v>
      </c>
      <c r="BK251" s="209">
        <f>ROUND(I251*H251,2)</f>
        <v>0</v>
      </c>
      <c r="BL251" s="16" t="s">
        <v>128</v>
      </c>
      <c r="BM251" s="208" t="s">
        <v>411</v>
      </c>
    </row>
    <row r="252" spans="1:65" s="13" customFormat="1" ht="11.25">
      <c r="B252" s="214"/>
      <c r="C252" s="215"/>
      <c r="D252" s="210" t="s">
        <v>132</v>
      </c>
      <c r="E252" s="216" t="s">
        <v>1</v>
      </c>
      <c r="F252" s="217" t="s">
        <v>412</v>
      </c>
      <c r="G252" s="215"/>
      <c r="H252" s="218">
        <v>36</v>
      </c>
      <c r="I252" s="219"/>
      <c r="J252" s="215"/>
      <c r="K252" s="215"/>
      <c r="L252" s="220"/>
      <c r="M252" s="221"/>
      <c r="N252" s="222"/>
      <c r="O252" s="222"/>
      <c r="P252" s="222"/>
      <c r="Q252" s="222"/>
      <c r="R252" s="222"/>
      <c r="S252" s="222"/>
      <c r="T252" s="223"/>
      <c r="AT252" s="224" t="s">
        <v>132</v>
      </c>
      <c r="AU252" s="224" t="s">
        <v>84</v>
      </c>
      <c r="AV252" s="13" t="s">
        <v>84</v>
      </c>
      <c r="AW252" s="13" t="s">
        <v>31</v>
      </c>
      <c r="AX252" s="13" t="s">
        <v>82</v>
      </c>
      <c r="AY252" s="224" t="s">
        <v>121</v>
      </c>
    </row>
    <row r="253" spans="1:65" s="2" customFormat="1" ht="44.25" customHeight="1">
      <c r="A253" s="33"/>
      <c r="B253" s="34"/>
      <c r="C253" s="197" t="s">
        <v>413</v>
      </c>
      <c r="D253" s="197" t="s">
        <v>123</v>
      </c>
      <c r="E253" s="198" t="s">
        <v>414</v>
      </c>
      <c r="F253" s="199" t="s">
        <v>415</v>
      </c>
      <c r="G253" s="200" t="s">
        <v>146</v>
      </c>
      <c r="H253" s="201">
        <v>36</v>
      </c>
      <c r="I253" s="202"/>
      <c r="J253" s="203">
        <f t="shared" ref="J253:J261" si="0">ROUND(I253*H253,2)</f>
        <v>0</v>
      </c>
      <c r="K253" s="199" t="s">
        <v>127</v>
      </c>
      <c r="L253" s="38"/>
      <c r="M253" s="204" t="s">
        <v>1</v>
      </c>
      <c r="N253" s="205" t="s">
        <v>42</v>
      </c>
      <c r="O253" s="70"/>
      <c r="P253" s="206">
        <f t="shared" ref="P253:P261" si="1">O253*H253</f>
        <v>0</v>
      </c>
      <c r="Q253" s="206">
        <v>1.1E-4</v>
      </c>
      <c r="R253" s="206">
        <f t="shared" ref="R253:R261" si="2">Q253*H253</f>
        <v>3.96E-3</v>
      </c>
      <c r="S253" s="206">
        <v>0</v>
      </c>
      <c r="T253" s="207">
        <f t="shared" ref="T253:T261" si="3">S253*H253</f>
        <v>0</v>
      </c>
      <c r="U253" s="33"/>
      <c r="V253" s="33"/>
      <c r="W253" s="33"/>
      <c r="X253" s="33"/>
      <c r="Y253" s="33"/>
      <c r="Z253" s="33"/>
      <c r="AA253" s="33"/>
      <c r="AB253" s="33"/>
      <c r="AC253" s="33"/>
      <c r="AD253" s="33"/>
      <c r="AE253" s="33"/>
      <c r="AR253" s="208" t="s">
        <v>128</v>
      </c>
      <c r="AT253" s="208" t="s">
        <v>123</v>
      </c>
      <c r="AU253" s="208" t="s">
        <v>84</v>
      </c>
      <c r="AY253" s="16" t="s">
        <v>121</v>
      </c>
      <c r="BE253" s="209">
        <f t="shared" ref="BE253:BE261" si="4">IF(N253="základní",J253,0)</f>
        <v>0</v>
      </c>
      <c r="BF253" s="209">
        <f t="shared" ref="BF253:BF261" si="5">IF(N253="snížená",J253,0)</f>
        <v>0</v>
      </c>
      <c r="BG253" s="209">
        <f t="shared" ref="BG253:BG261" si="6">IF(N253="zákl. přenesená",J253,0)</f>
        <v>0</v>
      </c>
      <c r="BH253" s="209">
        <f t="shared" ref="BH253:BH261" si="7">IF(N253="sníž. přenesená",J253,0)</f>
        <v>0</v>
      </c>
      <c r="BI253" s="209">
        <f t="shared" ref="BI253:BI261" si="8">IF(N253="nulová",J253,0)</f>
        <v>0</v>
      </c>
      <c r="BJ253" s="16" t="s">
        <v>82</v>
      </c>
      <c r="BK253" s="209">
        <f t="shared" ref="BK253:BK261" si="9">ROUND(I253*H253,2)</f>
        <v>0</v>
      </c>
      <c r="BL253" s="16" t="s">
        <v>128</v>
      </c>
      <c r="BM253" s="208" t="s">
        <v>416</v>
      </c>
    </row>
    <row r="254" spans="1:65" s="2" customFormat="1" ht="21.75" customHeight="1">
      <c r="A254" s="33"/>
      <c r="B254" s="34"/>
      <c r="C254" s="197" t="s">
        <v>417</v>
      </c>
      <c r="D254" s="197" t="s">
        <v>123</v>
      </c>
      <c r="E254" s="198" t="s">
        <v>418</v>
      </c>
      <c r="F254" s="199" t="s">
        <v>419</v>
      </c>
      <c r="G254" s="200" t="s">
        <v>264</v>
      </c>
      <c r="H254" s="201">
        <v>2</v>
      </c>
      <c r="I254" s="202"/>
      <c r="J254" s="203">
        <f t="shared" si="0"/>
        <v>0</v>
      </c>
      <c r="K254" s="199" t="s">
        <v>127</v>
      </c>
      <c r="L254" s="38"/>
      <c r="M254" s="204" t="s">
        <v>1</v>
      </c>
      <c r="N254" s="205" t="s">
        <v>42</v>
      </c>
      <c r="O254" s="70"/>
      <c r="P254" s="206">
        <f t="shared" si="1"/>
        <v>0</v>
      </c>
      <c r="Q254" s="206">
        <v>6.4900000000000001E-3</v>
      </c>
      <c r="R254" s="206">
        <f t="shared" si="2"/>
        <v>1.298E-2</v>
      </c>
      <c r="S254" s="206">
        <v>0</v>
      </c>
      <c r="T254" s="207">
        <f t="shared" si="3"/>
        <v>0</v>
      </c>
      <c r="U254" s="33"/>
      <c r="V254" s="33"/>
      <c r="W254" s="33"/>
      <c r="X254" s="33"/>
      <c r="Y254" s="33"/>
      <c r="Z254" s="33"/>
      <c r="AA254" s="33"/>
      <c r="AB254" s="33"/>
      <c r="AC254" s="33"/>
      <c r="AD254" s="33"/>
      <c r="AE254" s="33"/>
      <c r="AR254" s="208" t="s">
        <v>128</v>
      </c>
      <c r="AT254" s="208" t="s">
        <v>123</v>
      </c>
      <c r="AU254" s="208" t="s">
        <v>84</v>
      </c>
      <c r="AY254" s="16" t="s">
        <v>121</v>
      </c>
      <c r="BE254" s="209">
        <f t="shared" si="4"/>
        <v>0</v>
      </c>
      <c r="BF254" s="209">
        <f t="shared" si="5"/>
        <v>0</v>
      </c>
      <c r="BG254" s="209">
        <f t="shared" si="6"/>
        <v>0</v>
      </c>
      <c r="BH254" s="209">
        <f t="shared" si="7"/>
        <v>0</v>
      </c>
      <c r="BI254" s="209">
        <f t="shared" si="8"/>
        <v>0</v>
      </c>
      <c r="BJ254" s="16" t="s">
        <v>82</v>
      </c>
      <c r="BK254" s="209">
        <f t="shared" si="9"/>
        <v>0</v>
      </c>
      <c r="BL254" s="16" t="s">
        <v>128</v>
      </c>
      <c r="BM254" s="208" t="s">
        <v>420</v>
      </c>
    </row>
    <row r="255" spans="1:65" s="2" customFormat="1" ht="21.75" customHeight="1">
      <c r="A255" s="33"/>
      <c r="B255" s="34"/>
      <c r="C255" s="197" t="s">
        <v>421</v>
      </c>
      <c r="D255" s="197" t="s">
        <v>123</v>
      </c>
      <c r="E255" s="198" t="s">
        <v>422</v>
      </c>
      <c r="F255" s="199" t="s">
        <v>423</v>
      </c>
      <c r="G255" s="200" t="s">
        <v>195</v>
      </c>
      <c r="H255" s="201">
        <v>3.5</v>
      </c>
      <c r="I255" s="202"/>
      <c r="J255" s="203">
        <f t="shared" si="0"/>
        <v>0</v>
      </c>
      <c r="K255" s="199" t="s">
        <v>127</v>
      </c>
      <c r="L255" s="38"/>
      <c r="M255" s="204" t="s">
        <v>1</v>
      </c>
      <c r="N255" s="205" t="s">
        <v>42</v>
      </c>
      <c r="O255" s="70"/>
      <c r="P255" s="206">
        <f t="shared" si="1"/>
        <v>0</v>
      </c>
      <c r="Q255" s="206">
        <v>4.4000000000000003E-3</v>
      </c>
      <c r="R255" s="206">
        <f t="shared" si="2"/>
        <v>1.54E-2</v>
      </c>
      <c r="S255" s="206">
        <v>0</v>
      </c>
      <c r="T255" s="207">
        <f t="shared" si="3"/>
        <v>0</v>
      </c>
      <c r="U255" s="33"/>
      <c r="V255" s="33"/>
      <c r="W255" s="33"/>
      <c r="X255" s="33"/>
      <c r="Y255" s="33"/>
      <c r="Z255" s="33"/>
      <c r="AA255" s="33"/>
      <c r="AB255" s="33"/>
      <c r="AC255" s="33"/>
      <c r="AD255" s="33"/>
      <c r="AE255" s="33"/>
      <c r="AR255" s="208" t="s">
        <v>128</v>
      </c>
      <c r="AT255" s="208" t="s">
        <v>123</v>
      </c>
      <c r="AU255" s="208" t="s">
        <v>84</v>
      </c>
      <c r="AY255" s="16" t="s">
        <v>121</v>
      </c>
      <c r="BE255" s="209">
        <f t="shared" si="4"/>
        <v>0</v>
      </c>
      <c r="BF255" s="209">
        <f t="shared" si="5"/>
        <v>0</v>
      </c>
      <c r="BG255" s="209">
        <f t="shared" si="6"/>
        <v>0</v>
      </c>
      <c r="BH255" s="209">
        <f t="shared" si="7"/>
        <v>0</v>
      </c>
      <c r="BI255" s="209">
        <f t="shared" si="8"/>
        <v>0</v>
      </c>
      <c r="BJ255" s="16" t="s">
        <v>82</v>
      </c>
      <c r="BK255" s="209">
        <f t="shared" si="9"/>
        <v>0</v>
      </c>
      <c r="BL255" s="16" t="s">
        <v>128</v>
      </c>
      <c r="BM255" s="208" t="s">
        <v>424</v>
      </c>
    </row>
    <row r="256" spans="1:65" s="2" customFormat="1" ht="21.75" customHeight="1">
      <c r="A256" s="33"/>
      <c r="B256" s="34"/>
      <c r="C256" s="197" t="s">
        <v>425</v>
      </c>
      <c r="D256" s="197" t="s">
        <v>123</v>
      </c>
      <c r="E256" s="198" t="s">
        <v>426</v>
      </c>
      <c r="F256" s="199" t="s">
        <v>427</v>
      </c>
      <c r="G256" s="200" t="s">
        <v>195</v>
      </c>
      <c r="H256" s="201">
        <v>3.5</v>
      </c>
      <c r="I256" s="202"/>
      <c r="J256" s="203">
        <f t="shared" si="0"/>
        <v>0</v>
      </c>
      <c r="K256" s="199" t="s">
        <v>127</v>
      </c>
      <c r="L256" s="38"/>
      <c r="M256" s="204" t="s">
        <v>1</v>
      </c>
      <c r="N256" s="205" t="s">
        <v>42</v>
      </c>
      <c r="O256" s="70"/>
      <c r="P256" s="206">
        <f t="shared" si="1"/>
        <v>0</v>
      </c>
      <c r="Q256" s="206">
        <v>0</v>
      </c>
      <c r="R256" s="206">
        <f t="shared" si="2"/>
        <v>0</v>
      </c>
      <c r="S256" s="206">
        <v>0</v>
      </c>
      <c r="T256" s="207">
        <f t="shared" si="3"/>
        <v>0</v>
      </c>
      <c r="U256" s="33"/>
      <c r="V256" s="33"/>
      <c r="W256" s="33"/>
      <c r="X256" s="33"/>
      <c r="Y256" s="33"/>
      <c r="Z256" s="33"/>
      <c r="AA256" s="33"/>
      <c r="AB256" s="33"/>
      <c r="AC256" s="33"/>
      <c r="AD256" s="33"/>
      <c r="AE256" s="33"/>
      <c r="AR256" s="208" t="s">
        <v>128</v>
      </c>
      <c r="AT256" s="208" t="s">
        <v>123</v>
      </c>
      <c r="AU256" s="208" t="s">
        <v>84</v>
      </c>
      <c r="AY256" s="16" t="s">
        <v>121</v>
      </c>
      <c r="BE256" s="209">
        <f t="shared" si="4"/>
        <v>0</v>
      </c>
      <c r="BF256" s="209">
        <f t="shared" si="5"/>
        <v>0</v>
      </c>
      <c r="BG256" s="209">
        <f t="shared" si="6"/>
        <v>0</v>
      </c>
      <c r="BH256" s="209">
        <f t="shared" si="7"/>
        <v>0</v>
      </c>
      <c r="BI256" s="209">
        <f t="shared" si="8"/>
        <v>0</v>
      </c>
      <c r="BJ256" s="16" t="s">
        <v>82</v>
      </c>
      <c r="BK256" s="209">
        <f t="shared" si="9"/>
        <v>0</v>
      </c>
      <c r="BL256" s="16" t="s">
        <v>128</v>
      </c>
      <c r="BM256" s="208" t="s">
        <v>428</v>
      </c>
    </row>
    <row r="257" spans="1:65" s="2" customFormat="1" ht="21.75" customHeight="1">
      <c r="A257" s="33"/>
      <c r="B257" s="34"/>
      <c r="C257" s="197" t="s">
        <v>429</v>
      </c>
      <c r="D257" s="197" t="s">
        <v>123</v>
      </c>
      <c r="E257" s="198" t="s">
        <v>430</v>
      </c>
      <c r="F257" s="199" t="s">
        <v>431</v>
      </c>
      <c r="G257" s="200" t="s">
        <v>195</v>
      </c>
      <c r="H257" s="201">
        <v>3.5</v>
      </c>
      <c r="I257" s="202"/>
      <c r="J257" s="203">
        <f t="shared" si="0"/>
        <v>0</v>
      </c>
      <c r="K257" s="199" t="s">
        <v>127</v>
      </c>
      <c r="L257" s="38"/>
      <c r="M257" s="204" t="s">
        <v>1</v>
      </c>
      <c r="N257" s="205" t="s">
        <v>42</v>
      </c>
      <c r="O257" s="70"/>
      <c r="P257" s="206">
        <f t="shared" si="1"/>
        <v>0</v>
      </c>
      <c r="Q257" s="206">
        <v>0</v>
      </c>
      <c r="R257" s="206">
        <f t="shared" si="2"/>
        <v>0</v>
      </c>
      <c r="S257" s="206">
        <v>0</v>
      </c>
      <c r="T257" s="207">
        <f t="shared" si="3"/>
        <v>0</v>
      </c>
      <c r="U257" s="33"/>
      <c r="V257" s="33"/>
      <c r="W257" s="33"/>
      <c r="X257" s="33"/>
      <c r="Y257" s="33"/>
      <c r="Z257" s="33"/>
      <c r="AA257" s="33"/>
      <c r="AB257" s="33"/>
      <c r="AC257" s="33"/>
      <c r="AD257" s="33"/>
      <c r="AE257" s="33"/>
      <c r="AR257" s="208" t="s">
        <v>128</v>
      </c>
      <c r="AT257" s="208" t="s">
        <v>123</v>
      </c>
      <c r="AU257" s="208" t="s">
        <v>84</v>
      </c>
      <c r="AY257" s="16" t="s">
        <v>121</v>
      </c>
      <c r="BE257" s="209">
        <f t="shared" si="4"/>
        <v>0</v>
      </c>
      <c r="BF257" s="209">
        <f t="shared" si="5"/>
        <v>0</v>
      </c>
      <c r="BG257" s="209">
        <f t="shared" si="6"/>
        <v>0</v>
      </c>
      <c r="BH257" s="209">
        <f t="shared" si="7"/>
        <v>0</v>
      </c>
      <c r="BI257" s="209">
        <f t="shared" si="8"/>
        <v>0</v>
      </c>
      <c r="BJ257" s="16" t="s">
        <v>82</v>
      </c>
      <c r="BK257" s="209">
        <f t="shared" si="9"/>
        <v>0</v>
      </c>
      <c r="BL257" s="16" t="s">
        <v>128</v>
      </c>
      <c r="BM257" s="208" t="s">
        <v>432</v>
      </c>
    </row>
    <row r="258" spans="1:65" s="2" customFormat="1" ht="33" customHeight="1">
      <c r="A258" s="33"/>
      <c r="B258" s="34"/>
      <c r="C258" s="197" t="s">
        <v>433</v>
      </c>
      <c r="D258" s="197" t="s">
        <v>123</v>
      </c>
      <c r="E258" s="198" t="s">
        <v>434</v>
      </c>
      <c r="F258" s="199" t="s">
        <v>435</v>
      </c>
      <c r="G258" s="200" t="s">
        <v>264</v>
      </c>
      <c r="H258" s="201">
        <v>32</v>
      </c>
      <c r="I258" s="202"/>
      <c r="J258" s="203">
        <f t="shared" si="0"/>
        <v>0</v>
      </c>
      <c r="K258" s="199" t="s">
        <v>127</v>
      </c>
      <c r="L258" s="38"/>
      <c r="M258" s="204" t="s">
        <v>1</v>
      </c>
      <c r="N258" s="205" t="s">
        <v>42</v>
      </c>
      <c r="O258" s="70"/>
      <c r="P258" s="206">
        <f t="shared" si="1"/>
        <v>0</v>
      </c>
      <c r="Q258" s="206">
        <v>2.0000000000000002E-5</v>
      </c>
      <c r="R258" s="206">
        <f t="shared" si="2"/>
        <v>6.4000000000000005E-4</v>
      </c>
      <c r="S258" s="206">
        <v>0</v>
      </c>
      <c r="T258" s="207">
        <f t="shared" si="3"/>
        <v>0</v>
      </c>
      <c r="U258" s="33"/>
      <c r="V258" s="33"/>
      <c r="W258" s="33"/>
      <c r="X258" s="33"/>
      <c r="Y258" s="33"/>
      <c r="Z258" s="33"/>
      <c r="AA258" s="33"/>
      <c r="AB258" s="33"/>
      <c r="AC258" s="33"/>
      <c r="AD258" s="33"/>
      <c r="AE258" s="33"/>
      <c r="AR258" s="208" t="s">
        <v>128</v>
      </c>
      <c r="AT258" s="208" t="s">
        <v>123</v>
      </c>
      <c r="AU258" s="208" t="s">
        <v>84</v>
      </c>
      <c r="AY258" s="16" t="s">
        <v>121</v>
      </c>
      <c r="BE258" s="209">
        <f t="shared" si="4"/>
        <v>0</v>
      </c>
      <c r="BF258" s="209">
        <f t="shared" si="5"/>
        <v>0</v>
      </c>
      <c r="BG258" s="209">
        <f t="shared" si="6"/>
        <v>0</v>
      </c>
      <c r="BH258" s="209">
        <f t="shared" si="7"/>
        <v>0</v>
      </c>
      <c r="BI258" s="209">
        <f t="shared" si="8"/>
        <v>0</v>
      </c>
      <c r="BJ258" s="16" t="s">
        <v>82</v>
      </c>
      <c r="BK258" s="209">
        <f t="shared" si="9"/>
        <v>0</v>
      </c>
      <c r="BL258" s="16" t="s">
        <v>128</v>
      </c>
      <c r="BM258" s="208" t="s">
        <v>436</v>
      </c>
    </row>
    <row r="259" spans="1:65" s="2" customFormat="1" ht="21.75" customHeight="1">
      <c r="A259" s="33"/>
      <c r="B259" s="34"/>
      <c r="C259" s="197" t="s">
        <v>437</v>
      </c>
      <c r="D259" s="197" t="s">
        <v>123</v>
      </c>
      <c r="E259" s="198" t="s">
        <v>438</v>
      </c>
      <c r="F259" s="199" t="s">
        <v>439</v>
      </c>
      <c r="G259" s="200" t="s">
        <v>264</v>
      </c>
      <c r="H259" s="201">
        <v>32</v>
      </c>
      <c r="I259" s="202"/>
      <c r="J259" s="203">
        <f t="shared" si="0"/>
        <v>0</v>
      </c>
      <c r="K259" s="199" t="s">
        <v>127</v>
      </c>
      <c r="L259" s="38"/>
      <c r="M259" s="204" t="s">
        <v>1</v>
      </c>
      <c r="N259" s="205" t="s">
        <v>42</v>
      </c>
      <c r="O259" s="70"/>
      <c r="P259" s="206">
        <f t="shared" si="1"/>
        <v>0</v>
      </c>
      <c r="Q259" s="206">
        <v>2.7E-4</v>
      </c>
      <c r="R259" s="206">
        <f t="shared" si="2"/>
        <v>8.6400000000000001E-3</v>
      </c>
      <c r="S259" s="206">
        <v>0</v>
      </c>
      <c r="T259" s="207">
        <f t="shared" si="3"/>
        <v>0</v>
      </c>
      <c r="U259" s="33"/>
      <c r="V259" s="33"/>
      <c r="W259" s="33"/>
      <c r="X259" s="33"/>
      <c r="Y259" s="33"/>
      <c r="Z259" s="33"/>
      <c r="AA259" s="33"/>
      <c r="AB259" s="33"/>
      <c r="AC259" s="33"/>
      <c r="AD259" s="33"/>
      <c r="AE259" s="33"/>
      <c r="AR259" s="208" t="s">
        <v>128</v>
      </c>
      <c r="AT259" s="208" t="s">
        <v>123</v>
      </c>
      <c r="AU259" s="208" t="s">
        <v>84</v>
      </c>
      <c r="AY259" s="16" t="s">
        <v>121</v>
      </c>
      <c r="BE259" s="209">
        <f t="shared" si="4"/>
        <v>0</v>
      </c>
      <c r="BF259" s="209">
        <f t="shared" si="5"/>
        <v>0</v>
      </c>
      <c r="BG259" s="209">
        <f t="shared" si="6"/>
        <v>0</v>
      </c>
      <c r="BH259" s="209">
        <f t="shared" si="7"/>
        <v>0</v>
      </c>
      <c r="BI259" s="209">
        <f t="shared" si="8"/>
        <v>0</v>
      </c>
      <c r="BJ259" s="16" t="s">
        <v>82</v>
      </c>
      <c r="BK259" s="209">
        <f t="shared" si="9"/>
        <v>0</v>
      </c>
      <c r="BL259" s="16" t="s">
        <v>128</v>
      </c>
      <c r="BM259" s="208" t="s">
        <v>440</v>
      </c>
    </row>
    <row r="260" spans="1:65" s="2" customFormat="1" ht="21.75" customHeight="1">
      <c r="A260" s="33"/>
      <c r="B260" s="34"/>
      <c r="C260" s="197" t="s">
        <v>441</v>
      </c>
      <c r="D260" s="197" t="s">
        <v>123</v>
      </c>
      <c r="E260" s="198" t="s">
        <v>442</v>
      </c>
      <c r="F260" s="199" t="s">
        <v>443</v>
      </c>
      <c r="G260" s="200" t="s">
        <v>161</v>
      </c>
      <c r="H260" s="201">
        <v>28</v>
      </c>
      <c r="I260" s="202"/>
      <c r="J260" s="203">
        <f t="shared" si="0"/>
        <v>0</v>
      </c>
      <c r="K260" s="199" t="s">
        <v>127</v>
      </c>
      <c r="L260" s="38"/>
      <c r="M260" s="204" t="s">
        <v>1</v>
      </c>
      <c r="N260" s="205" t="s">
        <v>42</v>
      </c>
      <c r="O260" s="70"/>
      <c r="P260" s="206">
        <f t="shared" si="1"/>
        <v>0</v>
      </c>
      <c r="Q260" s="206">
        <v>0.12171</v>
      </c>
      <c r="R260" s="206">
        <f t="shared" si="2"/>
        <v>3.40788</v>
      </c>
      <c r="S260" s="206">
        <v>2.4</v>
      </c>
      <c r="T260" s="207">
        <f t="shared" si="3"/>
        <v>67.2</v>
      </c>
      <c r="U260" s="33"/>
      <c r="V260" s="33"/>
      <c r="W260" s="33"/>
      <c r="X260" s="33"/>
      <c r="Y260" s="33"/>
      <c r="Z260" s="33"/>
      <c r="AA260" s="33"/>
      <c r="AB260" s="33"/>
      <c r="AC260" s="33"/>
      <c r="AD260" s="33"/>
      <c r="AE260" s="33"/>
      <c r="AR260" s="208" t="s">
        <v>128</v>
      </c>
      <c r="AT260" s="208" t="s">
        <v>123</v>
      </c>
      <c r="AU260" s="208" t="s">
        <v>84</v>
      </c>
      <c r="AY260" s="16" t="s">
        <v>121</v>
      </c>
      <c r="BE260" s="209">
        <f t="shared" si="4"/>
        <v>0</v>
      </c>
      <c r="BF260" s="209">
        <f t="shared" si="5"/>
        <v>0</v>
      </c>
      <c r="BG260" s="209">
        <f t="shared" si="6"/>
        <v>0</v>
      </c>
      <c r="BH260" s="209">
        <f t="shared" si="7"/>
        <v>0</v>
      </c>
      <c r="BI260" s="209">
        <f t="shared" si="8"/>
        <v>0</v>
      </c>
      <c r="BJ260" s="16" t="s">
        <v>82</v>
      </c>
      <c r="BK260" s="209">
        <f t="shared" si="9"/>
        <v>0</v>
      </c>
      <c r="BL260" s="16" t="s">
        <v>128</v>
      </c>
      <c r="BM260" s="208" t="s">
        <v>444</v>
      </c>
    </row>
    <row r="261" spans="1:65" s="2" customFormat="1" ht="21.75" customHeight="1">
      <c r="A261" s="33"/>
      <c r="B261" s="34"/>
      <c r="C261" s="197" t="s">
        <v>445</v>
      </c>
      <c r="D261" s="197" t="s">
        <v>123</v>
      </c>
      <c r="E261" s="198" t="s">
        <v>446</v>
      </c>
      <c r="F261" s="199" t="s">
        <v>447</v>
      </c>
      <c r="G261" s="200" t="s">
        <v>161</v>
      </c>
      <c r="H261" s="201">
        <v>10.8</v>
      </c>
      <c r="I261" s="202"/>
      <c r="J261" s="203">
        <f t="shared" si="0"/>
        <v>0</v>
      </c>
      <c r="K261" s="199" t="s">
        <v>127</v>
      </c>
      <c r="L261" s="38"/>
      <c r="M261" s="204" t="s">
        <v>1</v>
      </c>
      <c r="N261" s="205" t="s">
        <v>42</v>
      </c>
      <c r="O261" s="70"/>
      <c r="P261" s="206">
        <f t="shared" si="1"/>
        <v>0</v>
      </c>
      <c r="Q261" s="206">
        <v>0.12</v>
      </c>
      <c r="R261" s="206">
        <f t="shared" si="2"/>
        <v>1.296</v>
      </c>
      <c r="S261" s="206">
        <v>2.4900000000000002</v>
      </c>
      <c r="T261" s="207">
        <f t="shared" si="3"/>
        <v>26.892000000000003</v>
      </c>
      <c r="U261" s="33"/>
      <c r="V261" s="33"/>
      <c r="W261" s="33"/>
      <c r="X261" s="33"/>
      <c r="Y261" s="33"/>
      <c r="Z261" s="33"/>
      <c r="AA261" s="33"/>
      <c r="AB261" s="33"/>
      <c r="AC261" s="33"/>
      <c r="AD261" s="33"/>
      <c r="AE261" s="33"/>
      <c r="AR261" s="208" t="s">
        <v>128</v>
      </c>
      <c r="AT261" s="208" t="s">
        <v>123</v>
      </c>
      <c r="AU261" s="208" t="s">
        <v>84</v>
      </c>
      <c r="AY261" s="16" t="s">
        <v>121</v>
      </c>
      <c r="BE261" s="209">
        <f t="shared" si="4"/>
        <v>0</v>
      </c>
      <c r="BF261" s="209">
        <f t="shared" si="5"/>
        <v>0</v>
      </c>
      <c r="BG261" s="209">
        <f t="shared" si="6"/>
        <v>0</v>
      </c>
      <c r="BH261" s="209">
        <f t="shared" si="7"/>
        <v>0</v>
      </c>
      <c r="BI261" s="209">
        <f t="shared" si="8"/>
        <v>0</v>
      </c>
      <c r="BJ261" s="16" t="s">
        <v>82</v>
      </c>
      <c r="BK261" s="209">
        <f t="shared" si="9"/>
        <v>0</v>
      </c>
      <c r="BL261" s="16" t="s">
        <v>128</v>
      </c>
      <c r="BM261" s="208" t="s">
        <v>448</v>
      </c>
    </row>
    <row r="262" spans="1:65" s="13" customFormat="1" ht="11.25">
      <c r="B262" s="214"/>
      <c r="C262" s="215"/>
      <c r="D262" s="210" t="s">
        <v>132</v>
      </c>
      <c r="E262" s="216" t="s">
        <v>1</v>
      </c>
      <c r="F262" s="217" t="s">
        <v>449</v>
      </c>
      <c r="G262" s="215"/>
      <c r="H262" s="218">
        <v>10.8</v>
      </c>
      <c r="I262" s="219"/>
      <c r="J262" s="215"/>
      <c r="K262" s="215"/>
      <c r="L262" s="220"/>
      <c r="M262" s="221"/>
      <c r="N262" s="222"/>
      <c r="O262" s="222"/>
      <c r="P262" s="222"/>
      <c r="Q262" s="222"/>
      <c r="R262" s="222"/>
      <c r="S262" s="222"/>
      <c r="T262" s="223"/>
      <c r="AT262" s="224" t="s">
        <v>132</v>
      </c>
      <c r="AU262" s="224" t="s">
        <v>84</v>
      </c>
      <c r="AV262" s="13" t="s">
        <v>84</v>
      </c>
      <c r="AW262" s="13" t="s">
        <v>31</v>
      </c>
      <c r="AX262" s="13" t="s">
        <v>82</v>
      </c>
      <c r="AY262" s="224" t="s">
        <v>121</v>
      </c>
    </row>
    <row r="263" spans="1:65" s="2" customFormat="1" ht="21.75" customHeight="1">
      <c r="A263" s="33"/>
      <c r="B263" s="34"/>
      <c r="C263" s="197" t="s">
        <v>450</v>
      </c>
      <c r="D263" s="197" t="s">
        <v>123</v>
      </c>
      <c r="E263" s="198" t="s">
        <v>451</v>
      </c>
      <c r="F263" s="199" t="s">
        <v>452</v>
      </c>
      <c r="G263" s="200" t="s">
        <v>161</v>
      </c>
      <c r="H263" s="201">
        <v>14.4</v>
      </c>
      <c r="I263" s="202"/>
      <c r="J263" s="203">
        <f>ROUND(I263*H263,2)</f>
        <v>0</v>
      </c>
      <c r="K263" s="199" t="s">
        <v>127</v>
      </c>
      <c r="L263" s="38"/>
      <c r="M263" s="204" t="s">
        <v>1</v>
      </c>
      <c r="N263" s="205" t="s">
        <v>42</v>
      </c>
      <c r="O263" s="70"/>
      <c r="P263" s="206">
        <f>O263*H263</f>
        <v>0</v>
      </c>
      <c r="Q263" s="206">
        <v>0.12171</v>
      </c>
      <c r="R263" s="206">
        <f>Q263*H263</f>
        <v>1.752624</v>
      </c>
      <c r="S263" s="206">
        <v>2.4</v>
      </c>
      <c r="T263" s="207">
        <f>S263*H263</f>
        <v>34.56</v>
      </c>
      <c r="U263" s="33"/>
      <c r="V263" s="33"/>
      <c r="W263" s="33"/>
      <c r="X263" s="33"/>
      <c r="Y263" s="33"/>
      <c r="Z263" s="33"/>
      <c r="AA263" s="33"/>
      <c r="AB263" s="33"/>
      <c r="AC263" s="33"/>
      <c r="AD263" s="33"/>
      <c r="AE263" s="33"/>
      <c r="AR263" s="208" t="s">
        <v>128</v>
      </c>
      <c r="AT263" s="208" t="s">
        <v>123</v>
      </c>
      <c r="AU263" s="208" t="s">
        <v>84</v>
      </c>
      <c r="AY263" s="16" t="s">
        <v>121</v>
      </c>
      <c r="BE263" s="209">
        <f>IF(N263="základní",J263,0)</f>
        <v>0</v>
      </c>
      <c r="BF263" s="209">
        <f>IF(N263="snížená",J263,0)</f>
        <v>0</v>
      </c>
      <c r="BG263" s="209">
        <f>IF(N263="zákl. přenesená",J263,0)</f>
        <v>0</v>
      </c>
      <c r="BH263" s="209">
        <f>IF(N263="sníž. přenesená",J263,0)</f>
        <v>0</v>
      </c>
      <c r="BI263" s="209">
        <f>IF(N263="nulová",J263,0)</f>
        <v>0</v>
      </c>
      <c r="BJ263" s="16" t="s">
        <v>82</v>
      </c>
      <c r="BK263" s="209">
        <f>ROUND(I263*H263,2)</f>
        <v>0</v>
      </c>
      <c r="BL263" s="16" t="s">
        <v>128</v>
      </c>
      <c r="BM263" s="208" t="s">
        <v>453</v>
      </c>
    </row>
    <row r="264" spans="1:65" s="13" customFormat="1" ht="11.25">
      <c r="B264" s="214"/>
      <c r="C264" s="215"/>
      <c r="D264" s="210" t="s">
        <v>132</v>
      </c>
      <c r="E264" s="216" t="s">
        <v>1</v>
      </c>
      <c r="F264" s="217" t="s">
        <v>454</v>
      </c>
      <c r="G264" s="215"/>
      <c r="H264" s="218">
        <v>14.4</v>
      </c>
      <c r="I264" s="219"/>
      <c r="J264" s="215"/>
      <c r="K264" s="215"/>
      <c r="L264" s="220"/>
      <c r="M264" s="221"/>
      <c r="N264" s="222"/>
      <c r="O264" s="222"/>
      <c r="P264" s="222"/>
      <c r="Q264" s="222"/>
      <c r="R264" s="222"/>
      <c r="S264" s="222"/>
      <c r="T264" s="223"/>
      <c r="AT264" s="224" t="s">
        <v>132</v>
      </c>
      <c r="AU264" s="224" t="s">
        <v>84</v>
      </c>
      <c r="AV264" s="13" t="s">
        <v>84</v>
      </c>
      <c r="AW264" s="13" t="s">
        <v>31</v>
      </c>
      <c r="AX264" s="13" t="s">
        <v>82</v>
      </c>
      <c r="AY264" s="224" t="s">
        <v>121</v>
      </c>
    </row>
    <row r="265" spans="1:65" s="2" customFormat="1" ht="21.75" customHeight="1">
      <c r="A265" s="33"/>
      <c r="B265" s="34"/>
      <c r="C265" s="197" t="s">
        <v>455</v>
      </c>
      <c r="D265" s="197" t="s">
        <v>123</v>
      </c>
      <c r="E265" s="198" t="s">
        <v>456</v>
      </c>
      <c r="F265" s="199" t="s">
        <v>457</v>
      </c>
      <c r="G265" s="200" t="s">
        <v>161</v>
      </c>
      <c r="H265" s="201">
        <v>13.6</v>
      </c>
      <c r="I265" s="202"/>
      <c r="J265" s="203">
        <f>ROUND(I265*H265,2)</f>
        <v>0</v>
      </c>
      <c r="K265" s="199" t="s">
        <v>127</v>
      </c>
      <c r="L265" s="38"/>
      <c r="M265" s="204" t="s">
        <v>1</v>
      </c>
      <c r="N265" s="205" t="s">
        <v>42</v>
      </c>
      <c r="O265" s="70"/>
      <c r="P265" s="206">
        <f>O265*H265</f>
        <v>0</v>
      </c>
      <c r="Q265" s="206">
        <v>0.12171</v>
      </c>
      <c r="R265" s="206">
        <f>Q265*H265</f>
        <v>1.6552559999999998</v>
      </c>
      <c r="S265" s="206">
        <v>2.4</v>
      </c>
      <c r="T265" s="207">
        <f>S265*H265</f>
        <v>32.64</v>
      </c>
      <c r="U265" s="33"/>
      <c r="V265" s="33"/>
      <c r="W265" s="33"/>
      <c r="X265" s="33"/>
      <c r="Y265" s="33"/>
      <c r="Z265" s="33"/>
      <c r="AA265" s="33"/>
      <c r="AB265" s="33"/>
      <c r="AC265" s="33"/>
      <c r="AD265" s="33"/>
      <c r="AE265" s="33"/>
      <c r="AR265" s="208" t="s">
        <v>128</v>
      </c>
      <c r="AT265" s="208" t="s">
        <v>123</v>
      </c>
      <c r="AU265" s="208" t="s">
        <v>84</v>
      </c>
      <c r="AY265" s="16" t="s">
        <v>121</v>
      </c>
      <c r="BE265" s="209">
        <f>IF(N265="základní",J265,0)</f>
        <v>0</v>
      </c>
      <c r="BF265" s="209">
        <f>IF(N265="snížená",J265,0)</f>
        <v>0</v>
      </c>
      <c r="BG265" s="209">
        <f>IF(N265="zákl. přenesená",J265,0)</f>
        <v>0</v>
      </c>
      <c r="BH265" s="209">
        <f>IF(N265="sníž. přenesená",J265,0)</f>
        <v>0</v>
      </c>
      <c r="BI265" s="209">
        <f>IF(N265="nulová",J265,0)</f>
        <v>0</v>
      </c>
      <c r="BJ265" s="16" t="s">
        <v>82</v>
      </c>
      <c r="BK265" s="209">
        <f>ROUND(I265*H265,2)</f>
        <v>0</v>
      </c>
      <c r="BL265" s="16" t="s">
        <v>128</v>
      </c>
      <c r="BM265" s="208" t="s">
        <v>458</v>
      </c>
    </row>
    <row r="266" spans="1:65" s="13" customFormat="1" ht="11.25">
      <c r="B266" s="214"/>
      <c r="C266" s="215"/>
      <c r="D266" s="210" t="s">
        <v>132</v>
      </c>
      <c r="E266" s="216" t="s">
        <v>1</v>
      </c>
      <c r="F266" s="217" t="s">
        <v>459</v>
      </c>
      <c r="G266" s="215"/>
      <c r="H266" s="218">
        <v>13.6</v>
      </c>
      <c r="I266" s="219"/>
      <c r="J266" s="215"/>
      <c r="K266" s="215"/>
      <c r="L266" s="220"/>
      <c r="M266" s="221"/>
      <c r="N266" s="222"/>
      <c r="O266" s="222"/>
      <c r="P266" s="222"/>
      <c r="Q266" s="222"/>
      <c r="R266" s="222"/>
      <c r="S266" s="222"/>
      <c r="T266" s="223"/>
      <c r="AT266" s="224" t="s">
        <v>132</v>
      </c>
      <c r="AU266" s="224" t="s">
        <v>84</v>
      </c>
      <c r="AV266" s="13" t="s">
        <v>84</v>
      </c>
      <c r="AW266" s="13" t="s">
        <v>31</v>
      </c>
      <c r="AX266" s="13" t="s">
        <v>82</v>
      </c>
      <c r="AY266" s="224" t="s">
        <v>121</v>
      </c>
    </row>
    <row r="267" spans="1:65" s="2" customFormat="1" ht="21.75" customHeight="1">
      <c r="A267" s="33"/>
      <c r="B267" s="34"/>
      <c r="C267" s="197" t="s">
        <v>460</v>
      </c>
      <c r="D267" s="197" t="s">
        <v>123</v>
      </c>
      <c r="E267" s="198" t="s">
        <v>461</v>
      </c>
      <c r="F267" s="199" t="s">
        <v>462</v>
      </c>
      <c r="G267" s="200" t="s">
        <v>463</v>
      </c>
      <c r="H267" s="201">
        <v>360</v>
      </c>
      <c r="I267" s="202"/>
      <c r="J267" s="203">
        <f>ROUND(I267*H267,2)</f>
        <v>0</v>
      </c>
      <c r="K267" s="199" t="s">
        <v>127</v>
      </c>
      <c r="L267" s="38"/>
      <c r="M267" s="204" t="s">
        <v>1</v>
      </c>
      <c r="N267" s="205" t="s">
        <v>42</v>
      </c>
      <c r="O267" s="70"/>
      <c r="P267" s="206">
        <f>O267*H267</f>
        <v>0</v>
      </c>
      <c r="Q267" s="206">
        <v>0</v>
      </c>
      <c r="R267" s="206">
        <f>Q267*H267</f>
        <v>0</v>
      </c>
      <c r="S267" s="206">
        <v>1E-3</v>
      </c>
      <c r="T267" s="207">
        <f>S267*H267</f>
        <v>0.36</v>
      </c>
      <c r="U267" s="33"/>
      <c r="V267" s="33"/>
      <c r="W267" s="33"/>
      <c r="X267" s="33"/>
      <c r="Y267" s="33"/>
      <c r="Z267" s="33"/>
      <c r="AA267" s="33"/>
      <c r="AB267" s="33"/>
      <c r="AC267" s="33"/>
      <c r="AD267" s="33"/>
      <c r="AE267" s="33"/>
      <c r="AR267" s="208" t="s">
        <v>128</v>
      </c>
      <c r="AT267" s="208" t="s">
        <v>123</v>
      </c>
      <c r="AU267" s="208" t="s">
        <v>84</v>
      </c>
      <c r="AY267" s="16" t="s">
        <v>121</v>
      </c>
      <c r="BE267" s="209">
        <f>IF(N267="základní",J267,0)</f>
        <v>0</v>
      </c>
      <c r="BF267" s="209">
        <f>IF(N267="snížená",J267,0)</f>
        <v>0</v>
      </c>
      <c r="BG267" s="209">
        <f>IF(N267="zákl. přenesená",J267,0)</f>
        <v>0</v>
      </c>
      <c r="BH267" s="209">
        <f>IF(N267="sníž. přenesená",J267,0)</f>
        <v>0</v>
      </c>
      <c r="BI267" s="209">
        <f>IF(N267="nulová",J267,0)</f>
        <v>0</v>
      </c>
      <c r="BJ267" s="16" t="s">
        <v>82</v>
      </c>
      <c r="BK267" s="209">
        <f>ROUND(I267*H267,2)</f>
        <v>0</v>
      </c>
      <c r="BL267" s="16" t="s">
        <v>128</v>
      </c>
      <c r="BM267" s="208" t="s">
        <v>464</v>
      </c>
    </row>
    <row r="268" spans="1:65" s="13" customFormat="1" ht="11.25">
      <c r="B268" s="214"/>
      <c r="C268" s="215"/>
      <c r="D268" s="210" t="s">
        <v>132</v>
      </c>
      <c r="E268" s="216" t="s">
        <v>1</v>
      </c>
      <c r="F268" s="217" t="s">
        <v>465</v>
      </c>
      <c r="G268" s="215"/>
      <c r="H268" s="218">
        <v>360</v>
      </c>
      <c r="I268" s="219"/>
      <c r="J268" s="215"/>
      <c r="K268" s="215"/>
      <c r="L268" s="220"/>
      <c r="M268" s="221"/>
      <c r="N268" s="222"/>
      <c r="O268" s="222"/>
      <c r="P268" s="222"/>
      <c r="Q268" s="222"/>
      <c r="R268" s="222"/>
      <c r="S268" s="222"/>
      <c r="T268" s="223"/>
      <c r="AT268" s="224" t="s">
        <v>132</v>
      </c>
      <c r="AU268" s="224" t="s">
        <v>84</v>
      </c>
      <c r="AV268" s="13" t="s">
        <v>84</v>
      </c>
      <c r="AW268" s="13" t="s">
        <v>31</v>
      </c>
      <c r="AX268" s="13" t="s">
        <v>82</v>
      </c>
      <c r="AY268" s="224" t="s">
        <v>121</v>
      </c>
    </row>
    <row r="269" spans="1:65" s="12" customFormat="1" ht="22.9" customHeight="1">
      <c r="B269" s="181"/>
      <c r="C269" s="182"/>
      <c r="D269" s="183" t="s">
        <v>76</v>
      </c>
      <c r="E269" s="195" t="s">
        <v>466</v>
      </c>
      <c r="F269" s="195" t="s">
        <v>467</v>
      </c>
      <c r="G269" s="182"/>
      <c r="H269" s="182"/>
      <c r="I269" s="185"/>
      <c r="J269" s="196">
        <f>BK269</f>
        <v>0</v>
      </c>
      <c r="K269" s="182"/>
      <c r="L269" s="187"/>
      <c r="M269" s="188"/>
      <c r="N269" s="189"/>
      <c r="O269" s="189"/>
      <c r="P269" s="190">
        <f>SUM(P270:P276)</f>
        <v>0</v>
      </c>
      <c r="Q269" s="189"/>
      <c r="R269" s="190">
        <f>SUM(R270:R276)</f>
        <v>0</v>
      </c>
      <c r="S269" s="189"/>
      <c r="T269" s="191">
        <f>SUM(T270:T276)</f>
        <v>0</v>
      </c>
      <c r="AR269" s="192" t="s">
        <v>82</v>
      </c>
      <c r="AT269" s="193" t="s">
        <v>76</v>
      </c>
      <c r="AU269" s="193" t="s">
        <v>82</v>
      </c>
      <c r="AY269" s="192" t="s">
        <v>121</v>
      </c>
      <c r="BK269" s="194">
        <f>SUM(BK270:BK276)</f>
        <v>0</v>
      </c>
    </row>
    <row r="270" spans="1:65" s="2" customFormat="1" ht="33" customHeight="1">
      <c r="A270" s="33"/>
      <c r="B270" s="34"/>
      <c r="C270" s="197" t="s">
        <v>468</v>
      </c>
      <c r="D270" s="197" t="s">
        <v>123</v>
      </c>
      <c r="E270" s="198" t="s">
        <v>469</v>
      </c>
      <c r="F270" s="199" t="s">
        <v>470</v>
      </c>
      <c r="G270" s="200" t="s">
        <v>195</v>
      </c>
      <c r="H270" s="201">
        <v>205.15199999999999</v>
      </c>
      <c r="I270" s="202"/>
      <c r="J270" s="203">
        <f>ROUND(I270*H270,2)</f>
        <v>0</v>
      </c>
      <c r="K270" s="199" t="s">
        <v>127</v>
      </c>
      <c r="L270" s="38"/>
      <c r="M270" s="204" t="s">
        <v>1</v>
      </c>
      <c r="N270" s="205" t="s">
        <v>42</v>
      </c>
      <c r="O270" s="70"/>
      <c r="P270" s="206">
        <f>O270*H270</f>
        <v>0</v>
      </c>
      <c r="Q270" s="206">
        <v>0</v>
      </c>
      <c r="R270" s="206">
        <f>Q270*H270</f>
        <v>0</v>
      </c>
      <c r="S270" s="206">
        <v>0</v>
      </c>
      <c r="T270" s="207">
        <f>S270*H270</f>
        <v>0</v>
      </c>
      <c r="U270" s="33"/>
      <c r="V270" s="33"/>
      <c r="W270" s="33"/>
      <c r="X270" s="33"/>
      <c r="Y270" s="33"/>
      <c r="Z270" s="33"/>
      <c r="AA270" s="33"/>
      <c r="AB270" s="33"/>
      <c r="AC270" s="33"/>
      <c r="AD270" s="33"/>
      <c r="AE270" s="33"/>
      <c r="AR270" s="208" t="s">
        <v>128</v>
      </c>
      <c r="AT270" s="208" t="s">
        <v>123</v>
      </c>
      <c r="AU270" s="208" t="s">
        <v>84</v>
      </c>
      <c r="AY270" s="16" t="s">
        <v>121</v>
      </c>
      <c r="BE270" s="209">
        <f>IF(N270="základní",J270,0)</f>
        <v>0</v>
      </c>
      <c r="BF270" s="209">
        <f>IF(N270="snížená",J270,0)</f>
        <v>0</v>
      </c>
      <c r="BG270" s="209">
        <f>IF(N270="zákl. přenesená",J270,0)</f>
        <v>0</v>
      </c>
      <c r="BH270" s="209">
        <f>IF(N270="sníž. přenesená",J270,0)</f>
        <v>0</v>
      </c>
      <c r="BI270" s="209">
        <f>IF(N270="nulová",J270,0)</f>
        <v>0</v>
      </c>
      <c r="BJ270" s="16" t="s">
        <v>82</v>
      </c>
      <c r="BK270" s="209">
        <f>ROUND(I270*H270,2)</f>
        <v>0</v>
      </c>
      <c r="BL270" s="16" t="s">
        <v>128</v>
      </c>
      <c r="BM270" s="208" t="s">
        <v>471</v>
      </c>
    </row>
    <row r="271" spans="1:65" s="2" customFormat="1" ht="44.25" customHeight="1">
      <c r="A271" s="33"/>
      <c r="B271" s="34"/>
      <c r="C271" s="197" t="s">
        <v>472</v>
      </c>
      <c r="D271" s="197" t="s">
        <v>123</v>
      </c>
      <c r="E271" s="198" t="s">
        <v>473</v>
      </c>
      <c r="F271" s="199" t="s">
        <v>474</v>
      </c>
      <c r="G271" s="200" t="s">
        <v>195</v>
      </c>
      <c r="H271" s="201">
        <v>1846.3679999999999</v>
      </c>
      <c r="I271" s="202"/>
      <c r="J271" s="203">
        <f>ROUND(I271*H271,2)</f>
        <v>0</v>
      </c>
      <c r="K271" s="199" t="s">
        <v>127</v>
      </c>
      <c r="L271" s="38"/>
      <c r="M271" s="204" t="s">
        <v>1</v>
      </c>
      <c r="N271" s="205" t="s">
        <v>42</v>
      </c>
      <c r="O271" s="70"/>
      <c r="P271" s="206">
        <f>O271*H271</f>
        <v>0</v>
      </c>
      <c r="Q271" s="206">
        <v>0</v>
      </c>
      <c r="R271" s="206">
        <f>Q271*H271</f>
        <v>0</v>
      </c>
      <c r="S271" s="206">
        <v>0</v>
      </c>
      <c r="T271" s="207">
        <f>S271*H271</f>
        <v>0</v>
      </c>
      <c r="U271" s="33"/>
      <c r="V271" s="33"/>
      <c r="W271" s="33"/>
      <c r="X271" s="33"/>
      <c r="Y271" s="33"/>
      <c r="Z271" s="33"/>
      <c r="AA271" s="33"/>
      <c r="AB271" s="33"/>
      <c r="AC271" s="33"/>
      <c r="AD271" s="33"/>
      <c r="AE271" s="33"/>
      <c r="AR271" s="208" t="s">
        <v>128</v>
      </c>
      <c r="AT271" s="208" t="s">
        <v>123</v>
      </c>
      <c r="AU271" s="208" t="s">
        <v>84</v>
      </c>
      <c r="AY271" s="16" t="s">
        <v>121</v>
      </c>
      <c r="BE271" s="209">
        <f>IF(N271="základní",J271,0)</f>
        <v>0</v>
      </c>
      <c r="BF271" s="209">
        <f>IF(N271="snížená",J271,0)</f>
        <v>0</v>
      </c>
      <c r="BG271" s="209">
        <f>IF(N271="zákl. přenesená",J271,0)</f>
        <v>0</v>
      </c>
      <c r="BH271" s="209">
        <f>IF(N271="sníž. přenesená",J271,0)</f>
        <v>0</v>
      </c>
      <c r="BI271" s="209">
        <f>IF(N271="nulová",J271,0)</f>
        <v>0</v>
      </c>
      <c r="BJ271" s="16" t="s">
        <v>82</v>
      </c>
      <c r="BK271" s="209">
        <f>ROUND(I271*H271,2)</f>
        <v>0</v>
      </c>
      <c r="BL271" s="16" t="s">
        <v>128</v>
      </c>
      <c r="BM271" s="208" t="s">
        <v>475</v>
      </c>
    </row>
    <row r="272" spans="1:65" s="13" customFormat="1" ht="11.25">
      <c r="B272" s="214"/>
      <c r="C272" s="215"/>
      <c r="D272" s="210" t="s">
        <v>132</v>
      </c>
      <c r="E272" s="216" t="s">
        <v>1</v>
      </c>
      <c r="F272" s="217" t="s">
        <v>476</v>
      </c>
      <c r="G272" s="215"/>
      <c r="H272" s="218">
        <v>1846.3679999999999</v>
      </c>
      <c r="I272" s="219"/>
      <c r="J272" s="215"/>
      <c r="K272" s="215"/>
      <c r="L272" s="220"/>
      <c r="M272" s="221"/>
      <c r="N272" s="222"/>
      <c r="O272" s="222"/>
      <c r="P272" s="222"/>
      <c r="Q272" s="222"/>
      <c r="R272" s="222"/>
      <c r="S272" s="222"/>
      <c r="T272" s="223"/>
      <c r="AT272" s="224" t="s">
        <v>132</v>
      </c>
      <c r="AU272" s="224" t="s">
        <v>84</v>
      </c>
      <c r="AV272" s="13" t="s">
        <v>84</v>
      </c>
      <c r="AW272" s="13" t="s">
        <v>31</v>
      </c>
      <c r="AX272" s="13" t="s">
        <v>82</v>
      </c>
      <c r="AY272" s="224" t="s">
        <v>121</v>
      </c>
    </row>
    <row r="273" spans="1:65" s="2" customFormat="1" ht="21.75" customHeight="1">
      <c r="A273" s="33"/>
      <c r="B273" s="34"/>
      <c r="C273" s="197" t="s">
        <v>477</v>
      </c>
      <c r="D273" s="197" t="s">
        <v>123</v>
      </c>
      <c r="E273" s="198" t="s">
        <v>478</v>
      </c>
      <c r="F273" s="199" t="s">
        <v>479</v>
      </c>
      <c r="G273" s="200" t="s">
        <v>195</v>
      </c>
      <c r="H273" s="201">
        <v>205.15199999999999</v>
      </c>
      <c r="I273" s="202"/>
      <c r="J273" s="203">
        <f>ROUND(I273*H273,2)</f>
        <v>0</v>
      </c>
      <c r="K273" s="199" t="s">
        <v>127</v>
      </c>
      <c r="L273" s="38"/>
      <c r="M273" s="204" t="s">
        <v>1</v>
      </c>
      <c r="N273" s="205" t="s">
        <v>42</v>
      </c>
      <c r="O273" s="70"/>
      <c r="P273" s="206">
        <f>O273*H273</f>
        <v>0</v>
      </c>
      <c r="Q273" s="206">
        <v>0</v>
      </c>
      <c r="R273" s="206">
        <f>Q273*H273</f>
        <v>0</v>
      </c>
      <c r="S273" s="206">
        <v>0</v>
      </c>
      <c r="T273" s="207">
        <f>S273*H273</f>
        <v>0</v>
      </c>
      <c r="U273" s="33"/>
      <c r="V273" s="33"/>
      <c r="W273" s="33"/>
      <c r="X273" s="33"/>
      <c r="Y273" s="33"/>
      <c r="Z273" s="33"/>
      <c r="AA273" s="33"/>
      <c r="AB273" s="33"/>
      <c r="AC273" s="33"/>
      <c r="AD273" s="33"/>
      <c r="AE273" s="33"/>
      <c r="AR273" s="208" t="s">
        <v>128</v>
      </c>
      <c r="AT273" s="208" t="s">
        <v>123</v>
      </c>
      <c r="AU273" s="208" t="s">
        <v>84</v>
      </c>
      <c r="AY273" s="16" t="s">
        <v>121</v>
      </c>
      <c r="BE273" s="209">
        <f>IF(N273="základní",J273,0)</f>
        <v>0</v>
      </c>
      <c r="BF273" s="209">
        <f>IF(N273="snížená",J273,0)</f>
        <v>0</v>
      </c>
      <c r="BG273" s="209">
        <f>IF(N273="zákl. přenesená",J273,0)</f>
        <v>0</v>
      </c>
      <c r="BH273" s="209">
        <f>IF(N273="sníž. přenesená",J273,0)</f>
        <v>0</v>
      </c>
      <c r="BI273" s="209">
        <f>IF(N273="nulová",J273,0)</f>
        <v>0</v>
      </c>
      <c r="BJ273" s="16" t="s">
        <v>82</v>
      </c>
      <c r="BK273" s="209">
        <f>ROUND(I273*H273,2)</f>
        <v>0</v>
      </c>
      <c r="BL273" s="16" t="s">
        <v>128</v>
      </c>
      <c r="BM273" s="208" t="s">
        <v>480</v>
      </c>
    </row>
    <row r="274" spans="1:65" s="2" customFormat="1" ht="33" customHeight="1">
      <c r="A274" s="33"/>
      <c r="B274" s="34"/>
      <c r="C274" s="197" t="s">
        <v>481</v>
      </c>
      <c r="D274" s="197" t="s">
        <v>123</v>
      </c>
      <c r="E274" s="198" t="s">
        <v>482</v>
      </c>
      <c r="F274" s="199" t="s">
        <v>483</v>
      </c>
      <c r="G274" s="200" t="s">
        <v>195</v>
      </c>
      <c r="H274" s="201">
        <v>135</v>
      </c>
      <c r="I274" s="202"/>
      <c r="J274" s="203">
        <f>ROUND(I274*H274,2)</f>
        <v>0</v>
      </c>
      <c r="K274" s="199" t="s">
        <v>127</v>
      </c>
      <c r="L274" s="38"/>
      <c r="M274" s="204" t="s">
        <v>1</v>
      </c>
      <c r="N274" s="205" t="s">
        <v>42</v>
      </c>
      <c r="O274" s="70"/>
      <c r="P274" s="206">
        <f>O274*H274</f>
        <v>0</v>
      </c>
      <c r="Q274" s="206">
        <v>0</v>
      </c>
      <c r="R274" s="206">
        <f>Q274*H274</f>
        <v>0</v>
      </c>
      <c r="S274" s="206">
        <v>0</v>
      </c>
      <c r="T274" s="207">
        <f>S274*H274</f>
        <v>0</v>
      </c>
      <c r="U274" s="33"/>
      <c r="V274" s="33"/>
      <c r="W274" s="33"/>
      <c r="X274" s="33"/>
      <c r="Y274" s="33"/>
      <c r="Z274" s="33"/>
      <c r="AA274" s="33"/>
      <c r="AB274" s="33"/>
      <c r="AC274" s="33"/>
      <c r="AD274" s="33"/>
      <c r="AE274" s="33"/>
      <c r="AR274" s="208" t="s">
        <v>128</v>
      </c>
      <c r="AT274" s="208" t="s">
        <v>123</v>
      </c>
      <c r="AU274" s="208" t="s">
        <v>84</v>
      </c>
      <c r="AY274" s="16" t="s">
        <v>121</v>
      </c>
      <c r="BE274" s="209">
        <f>IF(N274="základní",J274,0)</f>
        <v>0</v>
      </c>
      <c r="BF274" s="209">
        <f>IF(N274="snížená",J274,0)</f>
        <v>0</v>
      </c>
      <c r="BG274" s="209">
        <f>IF(N274="zákl. přenesená",J274,0)</f>
        <v>0</v>
      </c>
      <c r="BH274" s="209">
        <f>IF(N274="sníž. přenesená",J274,0)</f>
        <v>0</v>
      </c>
      <c r="BI274" s="209">
        <f>IF(N274="nulová",J274,0)</f>
        <v>0</v>
      </c>
      <c r="BJ274" s="16" t="s">
        <v>82</v>
      </c>
      <c r="BK274" s="209">
        <f>ROUND(I274*H274,2)</f>
        <v>0</v>
      </c>
      <c r="BL274" s="16" t="s">
        <v>128</v>
      </c>
      <c r="BM274" s="208" t="s">
        <v>484</v>
      </c>
    </row>
    <row r="275" spans="1:65" s="2" customFormat="1" ht="33" customHeight="1">
      <c r="A275" s="33"/>
      <c r="B275" s="34"/>
      <c r="C275" s="197" t="s">
        <v>485</v>
      </c>
      <c r="D275" s="197" t="s">
        <v>123</v>
      </c>
      <c r="E275" s="198" t="s">
        <v>486</v>
      </c>
      <c r="F275" s="199" t="s">
        <v>487</v>
      </c>
      <c r="G275" s="200" t="s">
        <v>195</v>
      </c>
      <c r="H275" s="201">
        <v>23</v>
      </c>
      <c r="I275" s="202"/>
      <c r="J275" s="203">
        <f>ROUND(I275*H275,2)</f>
        <v>0</v>
      </c>
      <c r="K275" s="199" t="s">
        <v>127</v>
      </c>
      <c r="L275" s="38"/>
      <c r="M275" s="204" t="s">
        <v>1</v>
      </c>
      <c r="N275" s="205" t="s">
        <v>42</v>
      </c>
      <c r="O275" s="70"/>
      <c r="P275" s="206">
        <f>O275*H275</f>
        <v>0</v>
      </c>
      <c r="Q275" s="206">
        <v>0</v>
      </c>
      <c r="R275" s="206">
        <f>Q275*H275</f>
        <v>0</v>
      </c>
      <c r="S275" s="206">
        <v>0</v>
      </c>
      <c r="T275" s="207">
        <f>S275*H275</f>
        <v>0</v>
      </c>
      <c r="U275" s="33"/>
      <c r="V275" s="33"/>
      <c r="W275" s="33"/>
      <c r="X275" s="33"/>
      <c r="Y275" s="33"/>
      <c r="Z275" s="33"/>
      <c r="AA275" s="33"/>
      <c r="AB275" s="33"/>
      <c r="AC275" s="33"/>
      <c r="AD275" s="33"/>
      <c r="AE275" s="33"/>
      <c r="AR275" s="208" t="s">
        <v>128</v>
      </c>
      <c r="AT275" s="208" t="s">
        <v>123</v>
      </c>
      <c r="AU275" s="208" t="s">
        <v>84</v>
      </c>
      <c r="AY275" s="16" t="s">
        <v>121</v>
      </c>
      <c r="BE275" s="209">
        <f>IF(N275="základní",J275,0)</f>
        <v>0</v>
      </c>
      <c r="BF275" s="209">
        <f>IF(N275="snížená",J275,0)</f>
        <v>0</v>
      </c>
      <c r="BG275" s="209">
        <f>IF(N275="zákl. přenesená",J275,0)</f>
        <v>0</v>
      </c>
      <c r="BH275" s="209">
        <f>IF(N275="sníž. přenesená",J275,0)</f>
        <v>0</v>
      </c>
      <c r="BI275" s="209">
        <f>IF(N275="nulová",J275,0)</f>
        <v>0</v>
      </c>
      <c r="BJ275" s="16" t="s">
        <v>82</v>
      </c>
      <c r="BK275" s="209">
        <f>ROUND(I275*H275,2)</f>
        <v>0</v>
      </c>
      <c r="BL275" s="16" t="s">
        <v>128</v>
      </c>
      <c r="BM275" s="208" t="s">
        <v>488</v>
      </c>
    </row>
    <row r="276" spans="1:65" s="2" customFormat="1" ht="33" customHeight="1">
      <c r="A276" s="33"/>
      <c r="B276" s="34"/>
      <c r="C276" s="197" t="s">
        <v>489</v>
      </c>
      <c r="D276" s="197" t="s">
        <v>123</v>
      </c>
      <c r="E276" s="198" t="s">
        <v>490</v>
      </c>
      <c r="F276" s="199" t="s">
        <v>491</v>
      </c>
      <c r="G276" s="200" t="s">
        <v>195</v>
      </c>
      <c r="H276" s="201">
        <v>47</v>
      </c>
      <c r="I276" s="202"/>
      <c r="J276" s="203">
        <f>ROUND(I276*H276,2)</f>
        <v>0</v>
      </c>
      <c r="K276" s="199" t="s">
        <v>127</v>
      </c>
      <c r="L276" s="38"/>
      <c r="M276" s="204" t="s">
        <v>1</v>
      </c>
      <c r="N276" s="205" t="s">
        <v>42</v>
      </c>
      <c r="O276" s="70"/>
      <c r="P276" s="206">
        <f>O276*H276</f>
        <v>0</v>
      </c>
      <c r="Q276" s="206">
        <v>0</v>
      </c>
      <c r="R276" s="206">
        <f>Q276*H276</f>
        <v>0</v>
      </c>
      <c r="S276" s="206">
        <v>0</v>
      </c>
      <c r="T276" s="207">
        <f>S276*H276</f>
        <v>0</v>
      </c>
      <c r="U276" s="33"/>
      <c r="V276" s="33"/>
      <c r="W276" s="33"/>
      <c r="X276" s="33"/>
      <c r="Y276" s="33"/>
      <c r="Z276" s="33"/>
      <c r="AA276" s="33"/>
      <c r="AB276" s="33"/>
      <c r="AC276" s="33"/>
      <c r="AD276" s="33"/>
      <c r="AE276" s="33"/>
      <c r="AR276" s="208" t="s">
        <v>128</v>
      </c>
      <c r="AT276" s="208" t="s">
        <v>123</v>
      </c>
      <c r="AU276" s="208" t="s">
        <v>84</v>
      </c>
      <c r="AY276" s="16" t="s">
        <v>121</v>
      </c>
      <c r="BE276" s="209">
        <f>IF(N276="základní",J276,0)</f>
        <v>0</v>
      </c>
      <c r="BF276" s="209">
        <f>IF(N276="snížená",J276,0)</f>
        <v>0</v>
      </c>
      <c r="BG276" s="209">
        <f>IF(N276="zákl. přenesená",J276,0)</f>
        <v>0</v>
      </c>
      <c r="BH276" s="209">
        <f>IF(N276="sníž. přenesená",J276,0)</f>
        <v>0</v>
      </c>
      <c r="BI276" s="209">
        <f>IF(N276="nulová",J276,0)</f>
        <v>0</v>
      </c>
      <c r="BJ276" s="16" t="s">
        <v>82</v>
      </c>
      <c r="BK276" s="209">
        <f>ROUND(I276*H276,2)</f>
        <v>0</v>
      </c>
      <c r="BL276" s="16" t="s">
        <v>128</v>
      </c>
      <c r="BM276" s="208" t="s">
        <v>492</v>
      </c>
    </row>
    <row r="277" spans="1:65" s="12" customFormat="1" ht="22.9" customHeight="1">
      <c r="B277" s="181"/>
      <c r="C277" s="182"/>
      <c r="D277" s="183" t="s">
        <v>76</v>
      </c>
      <c r="E277" s="195" t="s">
        <v>493</v>
      </c>
      <c r="F277" s="195" t="s">
        <v>494</v>
      </c>
      <c r="G277" s="182"/>
      <c r="H277" s="182"/>
      <c r="I277" s="185"/>
      <c r="J277" s="196">
        <f>BK277</f>
        <v>0</v>
      </c>
      <c r="K277" s="182"/>
      <c r="L277" s="187"/>
      <c r="M277" s="188"/>
      <c r="N277" s="189"/>
      <c r="O277" s="189"/>
      <c r="P277" s="190">
        <f>P278</f>
        <v>0</v>
      </c>
      <c r="Q277" s="189"/>
      <c r="R277" s="190">
        <f>R278</f>
        <v>0</v>
      </c>
      <c r="S277" s="189"/>
      <c r="T277" s="191">
        <f>T278</f>
        <v>0</v>
      </c>
      <c r="AR277" s="192" t="s">
        <v>82</v>
      </c>
      <c r="AT277" s="193" t="s">
        <v>76</v>
      </c>
      <c r="AU277" s="193" t="s">
        <v>82</v>
      </c>
      <c r="AY277" s="192" t="s">
        <v>121</v>
      </c>
      <c r="BK277" s="194">
        <f>BK278</f>
        <v>0</v>
      </c>
    </row>
    <row r="278" spans="1:65" s="2" customFormat="1" ht="33" customHeight="1">
      <c r="A278" s="33"/>
      <c r="B278" s="34"/>
      <c r="C278" s="197" t="s">
        <v>495</v>
      </c>
      <c r="D278" s="197" t="s">
        <v>123</v>
      </c>
      <c r="E278" s="198" t="s">
        <v>496</v>
      </c>
      <c r="F278" s="199" t="s">
        <v>497</v>
      </c>
      <c r="G278" s="200" t="s">
        <v>195</v>
      </c>
      <c r="H278" s="201">
        <v>407.33</v>
      </c>
      <c r="I278" s="202"/>
      <c r="J278" s="203">
        <f>ROUND(I278*H278,2)</f>
        <v>0</v>
      </c>
      <c r="K278" s="199" t="s">
        <v>127</v>
      </c>
      <c r="L278" s="38"/>
      <c r="M278" s="204" t="s">
        <v>1</v>
      </c>
      <c r="N278" s="205" t="s">
        <v>42</v>
      </c>
      <c r="O278" s="70"/>
      <c r="P278" s="206">
        <f>O278*H278</f>
        <v>0</v>
      </c>
      <c r="Q278" s="206">
        <v>0</v>
      </c>
      <c r="R278" s="206">
        <f>Q278*H278</f>
        <v>0</v>
      </c>
      <c r="S278" s="206">
        <v>0</v>
      </c>
      <c r="T278" s="207">
        <f>S278*H278</f>
        <v>0</v>
      </c>
      <c r="U278" s="33"/>
      <c r="V278" s="33"/>
      <c r="W278" s="33"/>
      <c r="X278" s="33"/>
      <c r="Y278" s="33"/>
      <c r="Z278" s="33"/>
      <c r="AA278" s="33"/>
      <c r="AB278" s="33"/>
      <c r="AC278" s="33"/>
      <c r="AD278" s="33"/>
      <c r="AE278" s="33"/>
      <c r="AR278" s="208" t="s">
        <v>128</v>
      </c>
      <c r="AT278" s="208" t="s">
        <v>123</v>
      </c>
      <c r="AU278" s="208" t="s">
        <v>84</v>
      </c>
      <c r="AY278" s="16" t="s">
        <v>121</v>
      </c>
      <c r="BE278" s="209">
        <f>IF(N278="základní",J278,0)</f>
        <v>0</v>
      </c>
      <c r="BF278" s="209">
        <f>IF(N278="snížená",J278,0)</f>
        <v>0</v>
      </c>
      <c r="BG278" s="209">
        <f>IF(N278="zákl. přenesená",J278,0)</f>
        <v>0</v>
      </c>
      <c r="BH278" s="209">
        <f>IF(N278="sníž. přenesená",J278,0)</f>
        <v>0</v>
      </c>
      <c r="BI278" s="209">
        <f>IF(N278="nulová",J278,0)</f>
        <v>0</v>
      </c>
      <c r="BJ278" s="16" t="s">
        <v>82</v>
      </c>
      <c r="BK278" s="209">
        <f>ROUND(I278*H278,2)</f>
        <v>0</v>
      </c>
      <c r="BL278" s="16" t="s">
        <v>128</v>
      </c>
      <c r="BM278" s="208" t="s">
        <v>498</v>
      </c>
    </row>
    <row r="279" spans="1:65" s="12" customFormat="1" ht="25.9" customHeight="1">
      <c r="B279" s="181"/>
      <c r="C279" s="182"/>
      <c r="D279" s="183" t="s">
        <v>76</v>
      </c>
      <c r="E279" s="184" t="s">
        <v>499</v>
      </c>
      <c r="F279" s="184" t="s">
        <v>500</v>
      </c>
      <c r="G279" s="182"/>
      <c r="H279" s="182"/>
      <c r="I279" s="185"/>
      <c r="J279" s="186">
        <f>BK279</f>
        <v>0</v>
      </c>
      <c r="K279" s="182"/>
      <c r="L279" s="187"/>
      <c r="M279" s="188"/>
      <c r="N279" s="189"/>
      <c r="O279" s="189"/>
      <c r="P279" s="190">
        <f>P280</f>
        <v>0</v>
      </c>
      <c r="Q279" s="189"/>
      <c r="R279" s="190">
        <f>R280</f>
        <v>0.54920080000000004</v>
      </c>
      <c r="S279" s="189"/>
      <c r="T279" s="191">
        <f>T280</f>
        <v>0</v>
      </c>
      <c r="AR279" s="192" t="s">
        <v>84</v>
      </c>
      <c r="AT279" s="193" t="s">
        <v>76</v>
      </c>
      <c r="AU279" s="193" t="s">
        <v>77</v>
      </c>
      <c r="AY279" s="192" t="s">
        <v>121</v>
      </c>
      <c r="BK279" s="194">
        <f>BK280</f>
        <v>0</v>
      </c>
    </row>
    <row r="280" spans="1:65" s="12" customFormat="1" ht="22.9" customHeight="1">
      <c r="B280" s="181"/>
      <c r="C280" s="182"/>
      <c r="D280" s="183" t="s">
        <v>76</v>
      </c>
      <c r="E280" s="195" t="s">
        <v>501</v>
      </c>
      <c r="F280" s="195" t="s">
        <v>502</v>
      </c>
      <c r="G280" s="182"/>
      <c r="H280" s="182"/>
      <c r="I280" s="185"/>
      <c r="J280" s="196">
        <f>BK280</f>
        <v>0</v>
      </c>
      <c r="K280" s="182"/>
      <c r="L280" s="187"/>
      <c r="M280" s="188"/>
      <c r="N280" s="189"/>
      <c r="O280" s="189"/>
      <c r="P280" s="190">
        <f>SUM(P281:P298)</f>
        <v>0</v>
      </c>
      <c r="Q280" s="189"/>
      <c r="R280" s="190">
        <f>SUM(R281:R298)</f>
        <v>0.54920080000000004</v>
      </c>
      <c r="S280" s="189"/>
      <c r="T280" s="191">
        <f>SUM(T281:T298)</f>
        <v>0</v>
      </c>
      <c r="AR280" s="192" t="s">
        <v>84</v>
      </c>
      <c r="AT280" s="193" t="s">
        <v>76</v>
      </c>
      <c r="AU280" s="193" t="s">
        <v>82</v>
      </c>
      <c r="AY280" s="192" t="s">
        <v>121</v>
      </c>
      <c r="BK280" s="194">
        <f>SUM(BK281:BK298)</f>
        <v>0</v>
      </c>
    </row>
    <row r="281" spans="1:65" s="2" customFormat="1" ht="21.75" customHeight="1">
      <c r="A281" s="33"/>
      <c r="B281" s="34"/>
      <c r="C281" s="197" t="s">
        <v>503</v>
      </c>
      <c r="D281" s="197" t="s">
        <v>123</v>
      </c>
      <c r="E281" s="198" t="s">
        <v>504</v>
      </c>
      <c r="F281" s="199" t="s">
        <v>505</v>
      </c>
      <c r="G281" s="200" t="s">
        <v>126</v>
      </c>
      <c r="H281" s="201">
        <v>44.4</v>
      </c>
      <c r="I281" s="202"/>
      <c r="J281" s="203">
        <f>ROUND(I281*H281,2)</f>
        <v>0</v>
      </c>
      <c r="K281" s="199" t="s">
        <v>127</v>
      </c>
      <c r="L281" s="38"/>
      <c r="M281" s="204" t="s">
        <v>1</v>
      </c>
      <c r="N281" s="205" t="s">
        <v>42</v>
      </c>
      <c r="O281" s="70"/>
      <c r="P281" s="206">
        <f>O281*H281</f>
        <v>0</v>
      </c>
      <c r="Q281" s="206">
        <v>0</v>
      </c>
      <c r="R281" s="206">
        <f>Q281*H281</f>
        <v>0</v>
      </c>
      <c r="S281" s="206">
        <v>0</v>
      </c>
      <c r="T281" s="207">
        <f>S281*H281</f>
        <v>0</v>
      </c>
      <c r="U281" s="33"/>
      <c r="V281" s="33"/>
      <c r="W281" s="33"/>
      <c r="X281" s="33"/>
      <c r="Y281" s="33"/>
      <c r="Z281" s="33"/>
      <c r="AA281" s="33"/>
      <c r="AB281" s="33"/>
      <c r="AC281" s="33"/>
      <c r="AD281" s="33"/>
      <c r="AE281" s="33"/>
      <c r="AR281" s="208" t="s">
        <v>209</v>
      </c>
      <c r="AT281" s="208" t="s">
        <v>123</v>
      </c>
      <c r="AU281" s="208" t="s">
        <v>84</v>
      </c>
      <c r="AY281" s="16" t="s">
        <v>121</v>
      </c>
      <c r="BE281" s="209">
        <f>IF(N281="základní",J281,0)</f>
        <v>0</v>
      </c>
      <c r="BF281" s="209">
        <f>IF(N281="snížená",J281,0)</f>
        <v>0</v>
      </c>
      <c r="BG281" s="209">
        <f>IF(N281="zákl. přenesená",J281,0)</f>
        <v>0</v>
      </c>
      <c r="BH281" s="209">
        <f>IF(N281="sníž. přenesená",J281,0)</f>
        <v>0</v>
      </c>
      <c r="BI281" s="209">
        <f>IF(N281="nulová",J281,0)</f>
        <v>0</v>
      </c>
      <c r="BJ281" s="16" t="s">
        <v>82</v>
      </c>
      <c r="BK281" s="209">
        <f>ROUND(I281*H281,2)</f>
        <v>0</v>
      </c>
      <c r="BL281" s="16" t="s">
        <v>209</v>
      </c>
      <c r="BM281" s="208" t="s">
        <v>506</v>
      </c>
    </row>
    <row r="282" spans="1:65" s="13" customFormat="1" ht="11.25">
      <c r="B282" s="214"/>
      <c r="C282" s="215"/>
      <c r="D282" s="210" t="s">
        <v>132</v>
      </c>
      <c r="E282" s="216" t="s">
        <v>1</v>
      </c>
      <c r="F282" s="217" t="s">
        <v>507</v>
      </c>
      <c r="G282" s="215"/>
      <c r="H282" s="218">
        <v>44.4</v>
      </c>
      <c r="I282" s="219"/>
      <c r="J282" s="215"/>
      <c r="K282" s="215"/>
      <c r="L282" s="220"/>
      <c r="M282" s="221"/>
      <c r="N282" s="222"/>
      <c r="O282" s="222"/>
      <c r="P282" s="222"/>
      <c r="Q282" s="222"/>
      <c r="R282" s="222"/>
      <c r="S282" s="222"/>
      <c r="T282" s="223"/>
      <c r="AT282" s="224" t="s">
        <v>132</v>
      </c>
      <c r="AU282" s="224" t="s">
        <v>84</v>
      </c>
      <c r="AV282" s="13" t="s">
        <v>84</v>
      </c>
      <c r="AW282" s="13" t="s">
        <v>31</v>
      </c>
      <c r="AX282" s="13" t="s">
        <v>82</v>
      </c>
      <c r="AY282" s="224" t="s">
        <v>121</v>
      </c>
    </row>
    <row r="283" spans="1:65" s="2" customFormat="1" ht="16.5" customHeight="1">
      <c r="A283" s="33"/>
      <c r="B283" s="34"/>
      <c r="C283" s="236" t="s">
        <v>508</v>
      </c>
      <c r="D283" s="236" t="s">
        <v>204</v>
      </c>
      <c r="E283" s="237" t="s">
        <v>509</v>
      </c>
      <c r="F283" s="238" t="s">
        <v>510</v>
      </c>
      <c r="G283" s="239" t="s">
        <v>195</v>
      </c>
      <c r="H283" s="240">
        <v>1.6E-2</v>
      </c>
      <c r="I283" s="241"/>
      <c r="J283" s="242">
        <f>ROUND(I283*H283,2)</f>
        <v>0</v>
      </c>
      <c r="K283" s="238" t="s">
        <v>127</v>
      </c>
      <c r="L283" s="243"/>
      <c r="M283" s="244" t="s">
        <v>1</v>
      </c>
      <c r="N283" s="245" t="s">
        <v>42</v>
      </c>
      <c r="O283" s="70"/>
      <c r="P283" s="206">
        <f>O283*H283</f>
        <v>0</v>
      </c>
      <c r="Q283" s="206">
        <v>1</v>
      </c>
      <c r="R283" s="206">
        <f>Q283*H283</f>
        <v>1.6E-2</v>
      </c>
      <c r="S283" s="206">
        <v>0</v>
      </c>
      <c r="T283" s="207">
        <f>S283*H283</f>
        <v>0</v>
      </c>
      <c r="U283" s="33"/>
      <c r="V283" s="33"/>
      <c r="W283" s="33"/>
      <c r="X283" s="33"/>
      <c r="Y283" s="33"/>
      <c r="Z283" s="33"/>
      <c r="AA283" s="33"/>
      <c r="AB283" s="33"/>
      <c r="AC283" s="33"/>
      <c r="AD283" s="33"/>
      <c r="AE283" s="33"/>
      <c r="AR283" s="208" t="s">
        <v>286</v>
      </c>
      <c r="AT283" s="208" t="s">
        <v>204</v>
      </c>
      <c r="AU283" s="208" t="s">
        <v>84</v>
      </c>
      <c r="AY283" s="16" t="s">
        <v>121</v>
      </c>
      <c r="BE283" s="209">
        <f>IF(N283="základní",J283,0)</f>
        <v>0</v>
      </c>
      <c r="BF283" s="209">
        <f>IF(N283="snížená",J283,0)</f>
        <v>0</v>
      </c>
      <c r="BG283" s="209">
        <f>IF(N283="zákl. přenesená",J283,0)</f>
        <v>0</v>
      </c>
      <c r="BH283" s="209">
        <f>IF(N283="sníž. přenesená",J283,0)</f>
        <v>0</v>
      </c>
      <c r="BI283" s="209">
        <f>IF(N283="nulová",J283,0)</f>
        <v>0</v>
      </c>
      <c r="BJ283" s="16" t="s">
        <v>82</v>
      </c>
      <c r="BK283" s="209">
        <f>ROUND(I283*H283,2)</f>
        <v>0</v>
      </c>
      <c r="BL283" s="16" t="s">
        <v>209</v>
      </c>
      <c r="BM283" s="208" t="s">
        <v>511</v>
      </c>
    </row>
    <row r="284" spans="1:65" s="13" customFormat="1" ht="11.25">
      <c r="B284" s="214"/>
      <c r="C284" s="215"/>
      <c r="D284" s="210" t="s">
        <v>132</v>
      </c>
      <c r="E284" s="216" t="s">
        <v>1</v>
      </c>
      <c r="F284" s="217" t="s">
        <v>512</v>
      </c>
      <c r="G284" s="215"/>
      <c r="H284" s="218">
        <v>1.6E-2</v>
      </c>
      <c r="I284" s="219"/>
      <c r="J284" s="215"/>
      <c r="K284" s="215"/>
      <c r="L284" s="220"/>
      <c r="M284" s="221"/>
      <c r="N284" s="222"/>
      <c r="O284" s="222"/>
      <c r="P284" s="222"/>
      <c r="Q284" s="222"/>
      <c r="R284" s="222"/>
      <c r="S284" s="222"/>
      <c r="T284" s="223"/>
      <c r="AT284" s="224" t="s">
        <v>132</v>
      </c>
      <c r="AU284" s="224" t="s">
        <v>84</v>
      </c>
      <c r="AV284" s="13" t="s">
        <v>84</v>
      </c>
      <c r="AW284" s="13" t="s">
        <v>31</v>
      </c>
      <c r="AX284" s="13" t="s">
        <v>82</v>
      </c>
      <c r="AY284" s="224" t="s">
        <v>121</v>
      </c>
    </row>
    <row r="285" spans="1:65" s="2" customFormat="1" ht="33" customHeight="1">
      <c r="A285" s="33"/>
      <c r="B285" s="34"/>
      <c r="C285" s="197" t="s">
        <v>513</v>
      </c>
      <c r="D285" s="197" t="s">
        <v>123</v>
      </c>
      <c r="E285" s="198" t="s">
        <v>514</v>
      </c>
      <c r="F285" s="199" t="s">
        <v>515</v>
      </c>
      <c r="G285" s="200" t="s">
        <v>126</v>
      </c>
      <c r="H285" s="201">
        <v>88.8</v>
      </c>
      <c r="I285" s="202"/>
      <c r="J285" s="203">
        <f>ROUND(I285*H285,2)</f>
        <v>0</v>
      </c>
      <c r="K285" s="199" t="s">
        <v>127</v>
      </c>
      <c r="L285" s="38"/>
      <c r="M285" s="204" t="s">
        <v>1</v>
      </c>
      <c r="N285" s="205" t="s">
        <v>42</v>
      </c>
      <c r="O285" s="70"/>
      <c r="P285" s="206">
        <f>O285*H285</f>
        <v>0</v>
      </c>
      <c r="Q285" s="206">
        <v>0</v>
      </c>
      <c r="R285" s="206">
        <f>Q285*H285</f>
        <v>0</v>
      </c>
      <c r="S285" s="206">
        <v>0</v>
      </c>
      <c r="T285" s="207">
        <f>S285*H285</f>
        <v>0</v>
      </c>
      <c r="U285" s="33"/>
      <c r="V285" s="33"/>
      <c r="W285" s="33"/>
      <c r="X285" s="33"/>
      <c r="Y285" s="33"/>
      <c r="Z285" s="33"/>
      <c r="AA285" s="33"/>
      <c r="AB285" s="33"/>
      <c r="AC285" s="33"/>
      <c r="AD285" s="33"/>
      <c r="AE285" s="33"/>
      <c r="AR285" s="208" t="s">
        <v>209</v>
      </c>
      <c r="AT285" s="208" t="s">
        <v>123</v>
      </c>
      <c r="AU285" s="208" t="s">
        <v>84</v>
      </c>
      <c r="AY285" s="16" t="s">
        <v>121</v>
      </c>
      <c r="BE285" s="209">
        <f>IF(N285="základní",J285,0)</f>
        <v>0</v>
      </c>
      <c r="BF285" s="209">
        <f>IF(N285="snížená",J285,0)</f>
        <v>0</v>
      </c>
      <c r="BG285" s="209">
        <f>IF(N285="zákl. přenesená",J285,0)</f>
        <v>0</v>
      </c>
      <c r="BH285" s="209">
        <f>IF(N285="sníž. přenesená",J285,0)</f>
        <v>0</v>
      </c>
      <c r="BI285" s="209">
        <f>IF(N285="nulová",J285,0)</f>
        <v>0</v>
      </c>
      <c r="BJ285" s="16" t="s">
        <v>82</v>
      </c>
      <c r="BK285" s="209">
        <f>ROUND(I285*H285,2)</f>
        <v>0</v>
      </c>
      <c r="BL285" s="16" t="s">
        <v>209</v>
      </c>
      <c r="BM285" s="208" t="s">
        <v>516</v>
      </c>
    </row>
    <row r="286" spans="1:65" s="13" customFormat="1" ht="11.25">
      <c r="B286" s="214"/>
      <c r="C286" s="215"/>
      <c r="D286" s="210" t="s">
        <v>132</v>
      </c>
      <c r="E286" s="216" t="s">
        <v>1</v>
      </c>
      <c r="F286" s="217" t="s">
        <v>517</v>
      </c>
      <c r="G286" s="215"/>
      <c r="H286" s="218">
        <v>88.8</v>
      </c>
      <c r="I286" s="219"/>
      <c r="J286" s="215"/>
      <c r="K286" s="215"/>
      <c r="L286" s="220"/>
      <c r="M286" s="221"/>
      <c r="N286" s="222"/>
      <c r="O286" s="222"/>
      <c r="P286" s="222"/>
      <c r="Q286" s="222"/>
      <c r="R286" s="222"/>
      <c r="S286" s="222"/>
      <c r="T286" s="223"/>
      <c r="AT286" s="224" t="s">
        <v>132</v>
      </c>
      <c r="AU286" s="224" t="s">
        <v>84</v>
      </c>
      <c r="AV286" s="13" t="s">
        <v>84</v>
      </c>
      <c r="AW286" s="13" t="s">
        <v>31</v>
      </c>
      <c r="AX286" s="13" t="s">
        <v>82</v>
      </c>
      <c r="AY286" s="224" t="s">
        <v>121</v>
      </c>
    </row>
    <row r="287" spans="1:65" s="2" customFormat="1" ht="16.5" customHeight="1">
      <c r="A287" s="33"/>
      <c r="B287" s="34"/>
      <c r="C287" s="236" t="s">
        <v>518</v>
      </c>
      <c r="D287" s="236" t="s">
        <v>204</v>
      </c>
      <c r="E287" s="237" t="s">
        <v>519</v>
      </c>
      <c r="F287" s="238" t="s">
        <v>520</v>
      </c>
      <c r="G287" s="239" t="s">
        <v>195</v>
      </c>
      <c r="H287" s="240">
        <v>0.04</v>
      </c>
      <c r="I287" s="241"/>
      <c r="J287" s="242">
        <f>ROUND(I287*H287,2)</f>
        <v>0</v>
      </c>
      <c r="K287" s="238" t="s">
        <v>127</v>
      </c>
      <c r="L287" s="243"/>
      <c r="M287" s="244" t="s">
        <v>1</v>
      </c>
      <c r="N287" s="245" t="s">
        <v>42</v>
      </c>
      <c r="O287" s="70"/>
      <c r="P287" s="206">
        <f>O287*H287</f>
        <v>0</v>
      </c>
      <c r="Q287" s="206">
        <v>1</v>
      </c>
      <c r="R287" s="206">
        <f>Q287*H287</f>
        <v>0.04</v>
      </c>
      <c r="S287" s="206">
        <v>0</v>
      </c>
      <c r="T287" s="207">
        <f>S287*H287</f>
        <v>0</v>
      </c>
      <c r="U287" s="33"/>
      <c r="V287" s="33"/>
      <c r="W287" s="33"/>
      <c r="X287" s="33"/>
      <c r="Y287" s="33"/>
      <c r="Z287" s="33"/>
      <c r="AA287" s="33"/>
      <c r="AB287" s="33"/>
      <c r="AC287" s="33"/>
      <c r="AD287" s="33"/>
      <c r="AE287" s="33"/>
      <c r="AR287" s="208" t="s">
        <v>286</v>
      </c>
      <c r="AT287" s="208" t="s">
        <v>204</v>
      </c>
      <c r="AU287" s="208" t="s">
        <v>84</v>
      </c>
      <c r="AY287" s="16" t="s">
        <v>121</v>
      </c>
      <c r="BE287" s="209">
        <f>IF(N287="základní",J287,0)</f>
        <v>0</v>
      </c>
      <c r="BF287" s="209">
        <f>IF(N287="snížená",J287,0)</f>
        <v>0</v>
      </c>
      <c r="BG287" s="209">
        <f>IF(N287="zákl. přenesená",J287,0)</f>
        <v>0</v>
      </c>
      <c r="BH287" s="209">
        <f>IF(N287="sníž. přenesená",J287,0)</f>
        <v>0</v>
      </c>
      <c r="BI287" s="209">
        <f>IF(N287="nulová",J287,0)</f>
        <v>0</v>
      </c>
      <c r="BJ287" s="16" t="s">
        <v>82</v>
      </c>
      <c r="BK287" s="209">
        <f>ROUND(I287*H287,2)</f>
        <v>0</v>
      </c>
      <c r="BL287" s="16" t="s">
        <v>209</v>
      </c>
      <c r="BM287" s="208" t="s">
        <v>521</v>
      </c>
    </row>
    <row r="288" spans="1:65" s="13" customFormat="1" ht="11.25">
      <c r="B288" s="214"/>
      <c r="C288" s="215"/>
      <c r="D288" s="210" t="s">
        <v>132</v>
      </c>
      <c r="E288" s="216" t="s">
        <v>1</v>
      </c>
      <c r="F288" s="217" t="s">
        <v>522</v>
      </c>
      <c r="G288" s="215"/>
      <c r="H288" s="218">
        <v>0.04</v>
      </c>
      <c r="I288" s="219"/>
      <c r="J288" s="215"/>
      <c r="K288" s="215"/>
      <c r="L288" s="220"/>
      <c r="M288" s="221"/>
      <c r="N288" s="222"/>
      <c r="O288" s="222"/>
      <c r="P288" s="222"/>
      <c r="Q288" s="222"/>
      <c r="R288" s="222"/>
      <c r="S288" s="222"/>
      <c r="T288" s="223"/>
      <c r="AT288" s="224" t="s">
        <v>132</v>
      </c>
      <c r="AU288" s="224" t="s">
        <v>84</v>
      </c>
      <c r="AV288" s="13" t="s">
        <v>84</v>
      </c>
      <c r="AW288" s="13" t="s">
        <v>31</v>
      </c>
      <c r="AX288" s="13" t="s">
        <v>82</v>
      </c>
      <c r="AY288" s="224" t="s">
        <v>121</v>
      </c>
    </row>
    <row r="289" spans="1:65" s="2" customFormat="1" ht="44.25" customHeight="1">
      <c r="A289" s="33"/>
      <c r="B289" s="34"/>
      <c r="C289" s="197" t="s">
        <v>523</v>
      </c>
      <c r="D289" s="197" t="s">
        <v>123</v>
      </c>
      <c r="E289" s="198" t="s">
        <v>524</v>
      </c>
      <c r="F289" s="199" t="s">
        <v>525</v>
      </c>
      <c r="G289" s="200" t="s">
        <v>126</v>
      </c>
      <c r="H289" s="201">
        <v>24.42</v>
      </c>
      <c r="I289" s="202"/>
      <c r="J289" s="203">
        <f>ROUND(I289*H289,2)</f>
        <v>0</v>
      </c>
      <c r="K289" s="199" t="s">
        <v>127</v>
      </c>
      <c r="L289" s="38"/>
      <c r="M289" s="204" t="s">
        <v>1</v>
      </c>
      <c r="N289" s="205" t="s">
        <v>42</v>
      </c>
      <c r="O289" s="70"/>
      <c r="P289" s="206">
        <f>O289*H289</f>
        <v>0</v>
      </c>
      <c r="Q289" s="206">
        <v>6.4000000000000005E-4</v>
      </c>
      <c r="R289" s="206">
        <f>Q289*H289</f>
        <v>1.5628800000000002E-2</v>
      </c>
      <c r="S289" s="206">
        <v>0</v>
      </c>
      <c r="T289" s="207">
        <f>S289*H289</f>
        <v>0</v>
      </c>
      <c r="U289" s="33"/>
      <c r="V289" s="33"/>
      <c r="W289" s="33"/>
      <c r="X289" s="33"/>
      <c r="Y289" s="33"/>
      <c r="Z289" s="33"/>
      <c r="AA289" s="33"/>
      <c r="AB289" s="33"/>
      <c r="AC289" s="33"/>
      <c r="AD289" s="33"/>
      <c r="AE289" s="33"/>
      <c r="AR289" s="208" t="s">
        <v>209</v>
      </c>
      <c r="AT289" s="208" t="s">
        <v>123</v>
      </c>
      <c r="AU289" s="208" t="s">
        <v>84</v>
      </c>
      <c r="AY289" s="16" t="s">
        <v>121</v>
      </c>
      <c r="BE289" s="209">
        <f>IF(N289="základní",J289,0)</f>
        <v>0</v>
      </c>
      <c r="BF289" s="209">
        <f>IF(N289="snížená",J289,0)</f>
        <v>0</v>
      </c>
      <c r="BG289" s="209">
        <f>IF(N289="zákl. přenesená",J289,0)</f>
        <v>0</v>
      </c>
      <c r="BH289" s="209">
        <f>IF(N289="sníž. přenesená",J289,0)</f>
        <v>0</v>
      </c>
      <c r="BI289" s="209">
        <f>IF(N289="nulová",J289,0)</f>
        <v>0</v>
      </c>
      <c r="BJ289" s="16" t="s">
        <v>82</v>
      </c>
      <c r="BK289" s="209">
        <f>ROUND(I289*H289,2)</f>
        <v>0</v>
      </c>
      <c r="BL289" s="16" t="s">
        <v>209</v>
      </c>
      <c r="BM289" s="208" t="s">
        <v>526</v>
      </c>
    </row>
    <row r="290" spans="1:65" s="2" customFormat="1" ht="21.75" customHeight="1">
      <c r="A290" s="33"/>
      <c r="B290" s="34"/>
      <c r="C290" s="197" t="s">
        <v>527</v>
      </c>
      <c r="D290" s="197" t="s">
        <v>123</v>
      </c>
      <c r="E290" s="198" t="s">
        <v>528</v>
      </c>
      <c r="F290" s="199" t="s">
        <v>529</v>
      </c>
      <c r="G290" s="200" t="s">
        <v>126</v>
      </c>
      <c r="H290" s="201">
        <v>35.4</v>
      </c>
      <c r="I290" s="202"/>
      <c r="J290" s="203">
        <f>ROUND(I290*H290,2)</f>
        <v>0</v>
      </c>
      <c r="K290" s="199" t="s">
        <v>127</v>
      </c>
      <c r="L290" s="38"/>
      <c r="M290" s="204" t="s">
        <v>1</v>
      </c>
      <c r="N290" s="205" t="s">
        <v>42</v>
      </c>
      <c r="O290" s="70"/>
      <c r="P290" s="206">
        <f>O290*H290</f>
        <v>0</v>
      </c>
      <c r="Q290" s="206">
        <v>0</v>
      </c>
      <c r="R290" s="206">
        <f>Q290*H290</f>
        <v>0</v>
      </c>
      <c r="S290" s="206">
        <v>0</v>
      </c>
      <c r="T290" s="207">
        <f>S290*H290</f>
        <v>0</v>
      </c>
      <c r="U290" s="33"/>
      <c r="V290" s="33"/>
      <c r="W290" s="33"/>
      <c r="X290" s="33"/>
      <c r="Y290" s="33"/>
      <c r="Z290" s="33"/>
      <c r="AA290" s="33"/>
      <c r="AB290" s="33"/>
      <c r="AC290" s="33"/>
      <c r="AD290" s="33"/>
      <c r="AE290" s="33"/>
      <c r="AR290" s="208" t="s">
        <v>209</v>
      </c>
      <c r="AT290" s="208" t="s">
        <v>123</v>
      </c>
      <c r="AU290" s="208" t="s">
        <v>84</v>
      </c>
      <c r="AY290" s="16" t="s">
        <v>121</v>
      </c>
      <c r="BE290" s="209">
        <f>IF(N290="základní",J290,0)</f>
        <v>0</v>
      </c>
      <c r="BF290" s="209">
        <f>IF(N290="snížená",J290,0)</f>
        <v>0</v>
      </c>
      <c r="BG290" s="209">
        <f>IF(N290="zákl. přenesená",J290,0)</f>
        <v>0</v>
      </c>
      <c r="BH290" s="209">
        <f>IF(N290="sníž. přenesená",J290,0)</f>
        <v>0</v>
      </c>
      <c r="BI290" s="209">
        <f>IF(N290="nulová",J290,0)</f>
        <v>0</v>
      </c>
      <c r="BJ290" s="16" t="s">
        <v>82</v>
      </c>
      <c r="BK290" s="209">
        <f>ROUND(I290*H290,2)</f>
        <v>0</v>
      </c>
      <c r="BL290" s="16" t="s">
        <v>209</v>
      </c>
      <c r="BM290" s="208" t="s">
        <v>530</v>
      </c>
    </row>
    <row r="291" spans="1:65" s="13" customFormat="1" ht="11.25">
      <c r="B291" s="214"/>
      <c r="C291" s="215"/>
      <c r="D291" s="210" t="s">
        <v>132</v>
      </c>
      <c r="E291" s="216" t="s">
        <v>1</v>
      </c>
      <c r="F291" s="217" t="s">
        <v>531</v>
      </c>
      <c r="G291" s="215"/>
      <c r="H291" s="218">
        <v>35.4</v>
      </c>
      <c r="I291" s="219"/>
      <c r="J291" s="215"/>
      <c r="K291" s="215"/>
      <c r="L291" s="220"/>
      <c r="M291" s="221"/>
      <c r="N291" s="222"/>
      <c r="O291" s="222"/>
      <c r="P291" s="222"/>
      <c r="Q291" s="222"/>
      <c r="R291" s="222"/>
      <c r="S291" s="222"/>
      <c r="T291" s="223"/>
      <c r="AT291" s="224" t="s">
        <v>132</v>
      </c>
      <c r="AU291" s="224" t="s">
        <v>84</v>
      </c>
      <c r="AV291" s="13" t="s">
        <v>84</v>
      </c>
      <c r="AW291" s="13" t="s">
        <v>31</v>
      </c>
      <c r="AX291" s="13" t="s">
        <v>82</v>
      </c>
      <c r="AY291" s="224" t="s">
        <v>121</v>
      </c>
    </row>
    <row r="292" spans="1:65" s="2" customFormat="1" ht="16.5" customHeight="1">
      <c r="A292" s="33"/>
      <c r="B292" s="34"/>
      <c r="C292" s="236" t="s">
        <v>532</v>
      </c>
      <c r="D292" s="236" t="s">
        <v>204</v>
      </c>
      <c r="E292" s="237" t="s">
        <v>533</v>
      </c>
      <c r="F292" s="238" t="s">
        <v>534</v>
      </c>
      <c r="G292" s="239" t="s">
        <v>195</v>
      </c>
      <c r="H292" s="240">
        <v>1.0999999999999999E-2</v>
      </c>
      <c r="I292" s="241"/>
      <c r="J292" s="242">
        <f>ROUND(I292*H292,2)</f>
        <v>0</v>
      </c>
      <c r="K292" s="238" t="s">
        <v>1</v>
      </c>
      <c r="L292" s="243"/>
      <c r="M292" s="244" t="s">
        <v>1</v>
      </c>
      <c r="N292" s="245" t="s">
        <v>42</v>
      </c>
      <c r="O292" s="70"/>
      <c r="P292" s="206">
        <f>O292*H292</f>
        <v>0</v>
      </c>
      <c r="Q292" s="206">
        <v>1</v>
      </c>
      <c r="R292" s="206">
        <f>Q292*H292</f>
        <v>1.0999999999999999E-2</v>
      </c>
      <c r="S292" s="206">
        <v>0</v>
      </c>
      <c r="T292" s="207">
        <f>S292*H292</f>
        <v>0</v>
      </c>
      <c r="U292" s="33"/>
      <c r="V292" s="33"/>
      <c r="W292" s="33"/>
      <c r="X292" s="33"/>
      <c r="Y292" s="33"/>
      <c r="Z292" s="33"/>
      <c r="AA292" s="33"/>
      <c r="AB292" s="33"/>
      <c r="AC292" s="33"/>
      <c r="AD292" s="33"/>
      <c r="AE292" s="33"/>
      <c r="AR292" s="208" t="s">
        <v>286</v>
      </c>
      <c r="AT292" s="208" t="s">
        <v>204</v>
      </c>
      <c r="AU292" s="208" t="s">
        <v>84</v>
      </c>
      <c r="AY292" s="16" t="s">
        <v>121</v>
      </c>
      <c r="BE292" s="209">
        <f>IF(N292="základní",J292,0)</f>
        <v>0</v>
      </c>
      <c r="BF292" s="209">
        <f>IF(N292="snížená",J292,0)</f>
        <v>0</v>
      </c>
      <c r="BG292" s="209">
        <f>IF(N292="zákl. přenesená",J292,0)</f>
        <v>0</v>
      </c>
      <c r="BH292" s="209">
        <f>IF(N292="sníž. přenesená",J292,0)</f>
        <v>0</v>
      </c>
      <c r="BI292" s="209">
        <f>IF(N292="nulová",J292,0)</f>
        <v>0</v>
      </c>
      <c r="BJ292" s="16" t="s">
        <v>82</v>
      </c>
      <c r="BK292" s="209">
        <f>ROUND(I292*H292,2)</f>
        <v>0</v>
      </c>
      <c r="BL292" s="16" t="s">
        <v>209</v>
      </c>
      <c r="BM292" s="208" t="s">
        <v>535</v>
      </c>
    </row>
    <row r="293" spans="1:65" s="13" customFormat="1" ht="11.25">
      <c r="B293" s="214"/>
      <c r="C293" s="215"/>
      <c r="D293" s="210" t="s">
        <v>132</v>
      </c>
      <c r="E293" s="216" t="s">
        <v>1</v>
      </c>
      <c r="F293" s="217" t="s">
        <v>536</v>
      </c>
      <c r="G293" s="215"/>
      <c r="H293" s="218">
        <v>1.0999999999999999E-2</v>
      </c>
      <c r="I293" s="219"/>
      <c r="J293" s="215"/>
      <c r="K293" s="215"/>
      <c r="L293" s="220"/>
      <c r="M293" s="221"/>
      <c r="N293" s="222"/>
      <c r="O293" s="222"/>
      <c r="P293" s="222"/>
      <c r="Q293" s="222"/>
      <c r="R293" s="222"/>
      <c r="S293" s="222"/>
      <c r="T293" s="223"/>
      <c r="AT293" s="224" t="s">
        <v>132</v>
      </c>
      <c r="AU293" s="224" t="s">
        <v>84</v>
      </c>
      <c r="AV293" s="13" t="s">
        <v>84</v>
      </c>
      <c r="AW293" s="13" t="s">
        <v>31</v>
      </c>
      <c r="AX293" s="13" t="s">
        <v>82</v>
      </c>
      <c r="AY293" s="224" t="s">
        <v>121</v>
      </c>
    </row>
    <row r="294" spans="1:65" s="2" customFormat="1" ht="16.5" customHeight="1">
      <c r="A294" s="33"/>
      <c r="B294" s="34"/>
      <c r="C294" s="197" t="s">
        <v>537</v>
      </c>
      <c r="D294" s="197" t="s">
        <v>123</v>
      </c>
      <c r="E294" s="198" t="s">
        <v>538</v>
      </c>
      <c r="F294" s="199" t="s">
        <v>539</v>
      </c>
      <c r="G294" s="200" t="s">
        <v>126</v>
      </c>
      <c r="H294" s="201">
        <v>70.8</v>
      </c>
      <c r="I294" s="202"/>
      <c r="J294" s="203">
        <f>ROUND(I294*H294,2)</f>
        <v>0</v>
      </c>
      <c r="K294" s="199" t="s">
        <v>127</v>
      </c>
      <c r="L294" s="38"/>
      <c r="M294" s="204" t="s">
        <v>1</v>
      </c>
      <c r="N294" s="205" t="s">
        <v>42</v>
      </c>
      <c r="O294" s="70"/>
      <c r="P294" s="206">
        <f>O294*H294</f>
        <v>0</v>
      </c>
      <c r="Q294" s="206">
        <v>3.8000000000000002E-4</v>
      </c>
      <c r="R294" s="206">
        <f>Q294*H294</f>
        <v>2.6904000000000001E-2</v>
      </c>
      <c r="S294" s="206">
        <v>0</v>
      </c>
      <c r="T294" s="207">
        <f>S294*H294</f>
        <v>0</v>
      </c>
      <c r="U294" s="33"/>
      <c r="V294" s="33"/>
      <c r="W294" s="33"/>
      <c r="X294" s="33"/>
      <c r="Y294" s="33"/>
      <c r="Z294" s="33"/>
      <c r="AA294" s="33"/>
      <c r="AB294" s="33"/>
      <c r="AC294" s="33"/>
      <c r="AD294" s="33"/>
      <c r="AE294" s="33"/>
      <c r="AR294" s="208" t="s">
        <v>209</v>
      </c>
      <c r="AT294" s="208" t="s">
        <v>123</v>
      </c>
      <c r="AU294" s="208" t="s">
        <v>84</v>
      </c>
      <c r="AY294" s="16" t="s">
        <v>121</v>
      </c>
      <c r="BE294" s="209">
        <f>IF(N294="základní",J294,0)</f>
        <v>0</v>
      </c>
      <c r="BF294" s="209">
        <f>IF(N294="snížená",J294,0)</f>
        <v>0</v>
      </c>
      <c r="BG294" s="209">
        <f>IF(N294="zákl. přenesená",J294,0)</f>
        <v>0</v>
      </c>
      <c r="BH294" s="209">
        <f>IF(N294="sníž. přenesená",J294,0)</f>
        <v>0</v>
      </c>
      <c r="BI294" s="209">
        <f>IF(N294="nulová",J294,0)</f>
        <v>0</v>
      </c>
      <c r="BJ294" s="16" t="s">
        <v>82</v>
      </c>
      <c r="BK294" s="209">
        <f>ROUND(I294*H294,2)</f>
        <v>0</v>
      </c>
      <c r="BL294" s="16" t="s">
        <v>209</v>
      </c>
      <c r="BM294" s="208" t="s">
        <v>540</v>
      </c>
    </row>
    <row r="295" spans="1:65" s="13" customFormat="1" ht="11.25">
      <c r="B295" s="214"/>
      <c r="C295" s="215"/>
      <c r="D295" s="210" t="s">
        <v>132</v>
      </c>
      <c r="E295" s="216" t="s">
        <v>1</v>
      </c>
      <c r="F295" s="217" t="s">
        <v>541</v>
      </c>
      <c r="G295" s="215"/>
      <c r="H295" s="218">
        <v>70.8</v>
      </c>
      <c r="I295" s="219"/>
      <c r="J295" s="215"/>
      <c r="K295" s="215"/>
      <c r="L295" s="220"/>
      <c r="M295" s="221"/>
      <c r="N295" s="222"/>
      <c r="O295" s="222"/>
      <c r="P295" s="222"/>
      <c r="Q295" s="222"/>
      <c r="R295" s="222"/>
      <c r="S295" s="222"/>
      <c r="T295" s="223"/>
      <c r="AT295" s="224" t="s">
        <v>132</v>
      </c>
      <c r="AU295" s="224" t="s">
        <v>84</v>
      </c>
      <c r="AV295" s="13" t="s">
        <v>84</v>
      </c>
      <c r="AW295" s="13" t="s">
        <v>31</v>
      </c>
      <c r="AX295" s="13" t="s">
        <v>82</v>
      </c>
      <c r="AY295" s="224" t="s">
        <v>121</v>
      </c>
    </row>
    <row r="296" spans="1:65" s="2" customFormat="1" ht="33" customHeight="1">
      <c r="A296" s="33"/>
      <c r="B296" s="34"/>
      <c r="C296" s="236" t="s">
        <v>542</v>
      </c>
      <c r="D296" s="236" t="s">
        <v>204</v>
      </c>
      <c r="E296" s="237" t="s">
        <v>543</v>
      </c>
      <c r="F296" s="238" t="s">
        <v>544</v>
      </c>
      <c r="G296" s="239" t="s">
        <v>126</v>
      </c>
      <c r="H296" s="240">
        <v>81.42</v>
      </c>
      <c r="I296" s="241"/>
      <c r="J296" s="242">
        <f>ROUND(I296*H296,2)</f>
        <v>0</v>
      </c>
      <c r="K296" s="238" t="s">
        <v>1</v>
      </c>
      <c r="L296" s="243"/>
      <c r="M296" s="244" t="s">
        <v>1</v>
      </c>
      <c r="N296" s="245" t="s">
        <v>42</v>
      </c>
      <c r="O296" s="70"/>
      <c r="P296" s="206">
        <f>O296*H296</f>
        <v>0</v>
      </c>
      <c r="Q296" s="206">
        <v>5.4000000000000003E-3</v>
      </c>
      <c r="R296" s="206">
        <f>Q296*H296</f>
        <v>0.43966800000000006</v>
      </c>
      <c r="S296" s="206">
        <v>0</v>
      </c>
      <c r="T296" s="207">
        <f>S296*H296</f>
        <v>0</v>
      </c>
      <c r="U296" s="33"/>
      <c r="V296" s="33"/>
      <c r="W296" s="33"/>
      <c r="X296" s="33"/>
      <c r="Y296" s="33"/>
      <c r="Z296" s="33"/>
      <c r="AA296" s="33"/>
      <c r="AB296" s="33"/>
      <c r="AC296" s="33"/>
      <c r="AD296" s="33"/>
      <c r="AE296" s="33"/>
      <c r="AR296" s="208" t="s">
        <v>286</v>
      </c>
      <c r="AT296" s="208" t="s">
        <v>204</v>
      </c>
      <c r="AU296" s="208" t="s">
        <v>84</v>
      </c>
      <c r="AY296" s="16" t="s">
        <v>121</v>
      </c>
      <c r="BE296" s="209">
        <f>IF(N296="základní",J296,0)</f>
        <v>0</v>
      </c>
      <c r="BF296" s="209">
        <f>IF(N296="snížená",J296,0)</f>
        <v>0</v>
      </c>
      <c r="BG296" s="209">
        <f>IF(N296="zákl. přenesená",J296,0)</f>
        <v>0</v>
      </c>
      <c r="BH296" s="209">
        <f>IF(N296="sníž. přenesená",J296,0)</f>
        <v>0</v>
      </c>
      <c r="BI296" s="209">
        <f>IF(N296="nulová",J296,0)</f>
        <v>0</v>
      </c>
      <c r="BJ296" s="16" t="s">
        <v>82</v>
      </c>
      <c r="BK296" s="209">
        <f>ROUND(I296*H296,2)</f>
        <v>0</v>
      </c>
      <c r="BL296" s="16" t="s">
        <v>209</v>
      </c>
      <c r="BM296" s="208" t="s">
        <v>545</v>
      </c>
    </row>
    <row r="297" spans="1:65" s="13" customFormat="1" ht="11.25">
      <c r="B297" s="214"/>
      <c r="C297" s="215"/>
      <c r="D297" s="210" t="s">
        <v>132</v>
      </c>
      <c r="E297" s="216" t="s">
        <v>1</v>
      </c>
      <c r="F297" s="217" t="s">
        <v>546</v>
      </c>
      <c r="G297" s="215"/>
      <c r="H297" s="218">
        <v>81.42</v>
      </c>
      <c r="I297" s="219"/>
      <c r="J297" s="215"/>
      <c r="K297" s="215"/>
      <c r="L297" s="220"/>
      <c r="M297" s="221"/>
      <c r="N297" s="222"/>
      <c r="O297" s="222"/>
      <c r="P297" s="222"/>
      <c r="Q297" s="222"/>
      <c r="R297" s="222"/>
      <c r="S297" s="222"/>
      <c r="T297" s="223"/>
      <c r="AT297" s="224" t="s">
        <v>132</v>
      </c>
      <c r="AU297" s="224" t="s">
        <v>84</v>
      </c>
      <c r="AV297" s="13" t="s">
        <v>84</v>
      </c>
      <c r="AW297" s="13" t="s">
        <v>31</v>
      </c>
      <c r="AX297" s="13" t="s">
        <v>82</v>
      </c>
      <c r="AY297" s="224" t="s">
        <v>121</v>
      </c>
    </row>
    <row r="298" spans="1:65" s="2" customFormat="1" ht="44.25" customHeight="1">
      <c r="A298" s="33"/>
      <c r="B298" s="34"/>
      <c r="C298" s="197" t="s">
        <v>547</v>
      </c>
      <c r="D298" s="197" t="s">
        <v>123</v>
      </c>
      <c r="E298" s="198" t="s">
        <v>548</v>
      </c>
      <c r="F298" s="199" t="s">
        <v>549</v>
      </c>
      <c r="G298" s="200" t="s">
        <v>195</v>
      </c>
      <c r="H298" s="201">
        <v>0.53400000000000003</v>
      </c>
      <c r="I298" s="202"/>
      <c r="J298" s="203">
        <f>ROUND(I298*H298,2)</f>
        <v>0</v>
      </c>
      <c r="K298" s="199" t="s">
        <v>127</v>
      </c>
      <c r="L298" s="38"/>
      <c r="M298" s="204" t="s">
        <v>1</v>
      </c>
      <c r="N298" s="205" t="s">
        <v>42</v>
      </c>
      <c r="O298" s="70"/>
      <c r="P298" s="206">
        <f>O298*H298</f>
        <v>0</v>
      </c>
      <c r="Q298" s="206">
        <v>0</v>
      </c>
      <c r="R298" s="206">
        <f>Q298*H298</f>
        <v>0</v>
      </c>
      <c r="S298" s="206">
        <v>0</v>
      </c>
      <c r="T298" s="207">
        <f>S298*H298</f>
        <v>0</v>
      </c>
      <c r="U298" s="33"/>
      <c r="V298" s="33"/>
      <c r="W298" s="33"/>
      <c r="X298" s="33"/>
      <c r="Y298" s="33"/>
      <c r="Z298" s="33"/>
      <c r="AA298" s="33"/>
      <c r="AB298" s="33"/>
      <c r="AC298" s="33"/>
      <c r="AD298" s="33"/>
      <c r="AE298" s="33"/>
      <c r="AR298" s="208" t="s">
        <v>209</v>
      </c>
      <c r="AT298" s="208" t="s">
        <v>123</v>
      </c>
      <c r="AU298" s="208" t="s">
        <v>84</v>
      </c>
      <c r="AY298" s="16" t="s">
        <v>121</v>
      </c>
      <c r="BE298" s="209">
        <f>IF(N298="základní",J298,0)</f>
        <v>0</v>
      </c>
      <c r="BF298" s="209">
        <f>IF(N298="snížená",J298,0)</f>
        <v>0</v>
      </c>
      <c r="BG298" s="209">
        <f>IF(N298="zákl. přenesená",J298,0)</f>
        <v>0</v>
      </c>
      <c r="BH298" s="209">
        <f>IF(N298="sníž. přenesená",J298,0)</f>
        <v>0</v>
      </c>
      <c r="BI298" s="209">
        <f>IF(N298="nulová",J298,0)</f>
        <v>0</v>
      </c>
      <c r="BJ298" s="16" t="s">
        <v>82</v>
      </c>
      <c r="BK298" s="209">
        <f>ROUND(I298*H298,2)</f>
        <v>0</v>
      </c>
      <c r="BL298" s="16" t="s">
        <v>209</v>
      </c>
      <c r="BM298" s="208" t="s">
        <v>550</v>
      </c>
    </row>
    <row r="299" spans="1:65" s="12" customFormat="1" ht="25.9" customHeight="1">
      <c r="B299" s="181"/>
      <c r="C299" s="182"/>
      <c r="D299" s="183" t="s">
        <v>76</v>
      </c>
      <c r="E299" s="184" t="s">
        <v>551</v>
      </c>
      <c r="F299" s="184" t="s">
        <v>552</v>
      </c>
      <c r="G299" s="182"/>
      <c r="H299" s="182"/>
      <c r="I299" s="185"/>
      <c r="J299" s="186">
        <f>BK299</f>
        <v>0</v>
      </c>
      <c r="K299" s="182"/>
      <c r="L299" s="187"/>
      <c r="M299" s="188"/>
      <c r="N299" s="189"/>
      <c r="O299" s="189"/>
      <c r="P299" s="190">
        <f>P300+P309+P315</f>
        <v>0</v>
      </c>
      <c r="Q299" s="189"/>
      <c r="R299" s="190">
        <f>R300+R309+R315</f>
        <v>0</v>
      </c>
      <c r="S299" s="189"/>
      <c r="T299" s="191">
        <f>T300+T309+T315</f>
        <v>0</v>
      </c>
      <c r="AR299" s="192" t="s">
        <v>148</v>
      </c>
      <c r="AT299" s="193" t="s">
        <v>76</v>
      </c>
      <c r="AU299" s="193" t="s">
        <v>77</v>
      </c>
      <c r="AY299" s="192" t="s">
        <v>121</v>
      </c>
      <c r="BK299" s="194">
        <f>BK300+BK309+BK315</f>
        <v>0</v>
      </c>
    </row>
    <row r="300" spans="1:65" s="12" customFormat="1" ht="22.9" customHeight="1">
      <c r="B300" s="181"/>
      <c r="C300" s="182"/>
      <c r="D300" s="183" t="s">
        <v>76</v>
      </c>
      <c r="E300" s="195" t="s">
        <v>553</v>
      </c>
      <c r="F300" s="195" t="s">
        <v>554</v>
      </c>
      <c r="G300" s="182"/>
      <c r="H300" s="182"/>
      <c r="I300" s="185"/>
      <c r="J300" s="196">
        <f>BK300</f>
        <v>0</v>
      </c>
      <c r="K300" s="182"/>
      <c r="L300" s="187"/>
      <c r="M300" s="188"/>
      <c r="N300" s="189"/>
      <c r="O300" s="189"/>
      <c r="P300" s="190">
        <f>SUM(P301:P308)</f>
        <v>0</v>
      </c>
      <c r="Q300" s="189"/>
      <c r="R300" s="190">
        <f>SUM(R301:R308)</f>
        <v>0</v>
      </c>
      <c r="S300" s="189"/>
      <c r="T300" s="191">
        <f>SUM(T301:T308)</f>
        <v>0</v>
      </c>
      <c r="AR300" s="192" t="s">
        <v>148</v>
      </c>
      <c r="AT300" s="193" t="s">
        <v>76</v>
      </c>
      <c r="AU300" s="193" t="s">
        <v>82</v>
      </c>
      <c r="AY300" s="192" t="s">
        <v>121</v>
      </c>
      <c r="BK300" s="194">
        <f>SUM(BK301:BK308)</f>
        <v>0</v>
      </c>
    </row>
    <row r="301" spans="1:65" s="2" customFormat="1" ht="16.5" customHeight="1">
      <c r="A301" s="33"/>
      <c r="B301" s="34"/>
      <c r="C301" s="197" t="s">
        <v>555</v>
      </c>
      <c r="D301" s="197" t="s">
        <v>123</v>
      </c>
      <c r="E301" s="198" t="s">
        <v>556</v>
      </c>
      <c r="F301" s="199" t="s">
        <v>557</v>
      </c>
      <c r="G301" s="200" t="s">
        <v>558</v>
      </c>
      <c r="H301" s="201">
        <v>1</v>
      </c>
      <c r="I301" s="202"/>
      <c r="J301" s="203">
        <f>ROUND(I301*H301,2)</f>
        <v>0</v>
      </c>
      <c r="K301" s="199" t="s">
        <v>127</v>
      </c>
      <c r="L301" s="38"/>
      <c r="M301" s="204" t="s">
        <v>1</v>
      </c>
      <c r="N301" s="205" t="s">
        <v>42</v>
      </c>
      <c r="O301" s="70"/>
      <c r="P301" s="206">
        <f>O301*H301</f>
        <v>0</v>
      </c>
      <c r="Q301" s="206">
        <v>0</v>
      </c>
      <c r="R301" s="206">
        <f>Q301*H301</f>
        <v>0</v>
      </c>
      <c r="S301" s="206">
        <v>0</v>
      </c>
      <c r="T301" s="207">
        <f>S301*H301</f>
        <v>0</v>
      </c>
      <c r="U301" s="33"/>
      <c r="V301" s="33"/>
      <c r="W301" s="33"/>
      <c r="X301" s="33"/>
      <c r="Y301" s="33"/>
      <c r="Z301" s="33"/>
      <c r="AA301" s="33"/>
      <c r="AB301" s="33"/>
      <c r="AC301" s="33"/>
      <c r="AD301" s="33"/>
      <c r="AE301" s="33"/>
      <c r="AR301" s="208" t="s">
        <v>559</v>
      </c>
      <c r="AT301" s="208" t="s">
        <v>123</v>
      </c>
      <c r="AU301" s="208" t="s">
        <v>84</v>
      </c>
      <c r="AY301" s="16" t="s">
        <v>121</v>
      </c>
      <c r="BE301" s="209">
        <f>IF(N301="základní",J301,0)</f>
        <v>0</v>
      </c>
      <c r="BF301" s="209">
        <f>IF(N301="snížená",J301,0)</f>
        <v>0</v>
      </c>
      <c r="BG301" s="209">
        <f>IF(N301="zákl. přenesená",J301,0)</f>
        <v>0</v>
      </c>
      <c r="BH301" s="209">
        <f>IF(N301="sníž. přenesená",J301,0)</f>
        <v>0</v>
      </c>
      <c r="BI301" s="209">
        <f>IF(N301="nulová",J301,0)</f>
        <v>0</v>
      </c>
      <c r="BJ301" s="16" t="s">
        <v>82</v>
      </c>
      <c r="BK301" s="209">
        <f>ROUND(I301*H301,2)</f>
        <v>0</v>
      </c>
      <c r="BL301" s="16" t="s">
        <v>559</v>
      </c>
      <c r="BM301" s="208" t="s">
        <v>560</v>
      </c>
    </row>
    <row r="302" spans="1:65" s="2" customFormat="1" ht="16.5" customHeight="1">
      <c r="A302" s="33"/>
      <c r="B302" s="34"/>
      <c r="C302" s="197" t="s">
        <v>561</v>
      </c>
      <c r="D302" s="197" t="s">
        <v>123</v>
      </c>
      <c r="E302" s="198" t="s">
        <v>562</v>
      </c>
      <c r="F302" s="199" t="s">
        <v>563</v>
      </c>
      <c r="G302" s="200" t="s">
        <v>558</v>
      </c>
      <c r="H302" s="201">
        <v>1</v>
      </c>
      <c r="I302" s="202"/>
      <c r="J302" s="203">
        <f>ROUND(I302*H302,2)</f>
        <v>0</v>
      </c>
      <c r="K302" s="199" t="s">
        <v>127</v>
      </c>
      <c r="L302" s="38"/>
      <c r="M302" s="204" t="s">
        <v>1</v>
      </c>
      <c r="N302" s="205" t="s">
        <v>42</v>
      </c>
      <c r="O302" s="70"/>
      <c r="P302" s="206">
        <f>O302*H302</f>
        <v>0</v>
      </c>
      <c r="Q302" s="206">
        <v>0</v>
      </c>
      <c r="R302" s="206">
        <f>Q302*H302</f>
        <v>0</v>
      </c>
      <c r="S302" s="206">
        <v>0</v>
      </c>
      <c r="T302" s="207">
        <f>S302*H302</f>
        <v>0</v>
      </c>
      <c r="U302" s="33"/>
      <c r="V302" s="33"/>
      <c r="W302" s="33"/>
      <c r="X302" s="33"/>
      <c r="Y302" s="33"/>
      <c r="Z302" s="33"/>
      <c r="AA302" s="33"/>
      <c r="AB302" s="33"/>
      <c r="AC302" s="33"/>
      <c r="AD302" s="33"/>
      <c r="AE302" s="33"/>
      <c r="AR302" s="208" t="s">
        <v>559</v>
      </c>
      <c r="AT302" s="208" t="s">
        <v>123</v>
      </c>
      <c r="AU302" s="208" t="s">
        <v>84</v>
      </c>
      <c r="AY302" s="16" t="s">
        <v>121</v>
      </c>
      <c r="BE302" s="209">
        <f>IF(N302="základní",J302,0)</f>
        <v>0</v>
      </c>
      <c r="BF302" s="209">
        <f>IF(N302="snížená",J302,0)</f>
        <v>0</v>
      </c>
      <c r="BG302" s="209">
        <f>IF(N302="zákl. přenesená",J302,0)</f>
        <v>0</v>
      </c>
      <c r="BH302" s="209">
        <f>IF(N302="sníž. přenesená",J302,0)</f>
        <v>0</v>
      </c>
      <c r="BI302" s="209">
        <f>IF(N302="nulová",J302,0)</f>
        <v>0</v>
      </c>
      <c r="BJ302" s="16" t="s">
        <v>82</v>
      </c>
      <c r="BK302" s="209">
        <f>ROUND(I302*H302,2)</f>
        <v>0</v>
      </c>
      <c r="BL302" s="16" t="s">
        <v>559</v>
      </c>
      <c r="BM302" s="208" t="s">
        <v>564</v>
      </c>
    </row>
    <row r="303" spans="1:65" s="2" customFormat="1" ht="21.75" customHeight="1">
      <c r="A303" s="33"/>
      <c r="B303" s="34"/>
      <c r="C303" s="197" t="s">
        <v>565</v>
      </c>
      <c r="D303" s="197" t="s">
        <v>123</v>
      </c>
      <c r="E303" s="198" t="s">
        <v>566</v>
      </c>
      <c r="F303" s="199" t="s">
        <v>567</v>
      </c>
      <c r="G303" s="200" t="s">
        <v>558</v>
      </c>
      <c r="H303" s="201">
        <v>1</v>
      </c>
      <c r="I303" s="202"/>
      <c r="J303" s="203">
        <f>ROUND(I303*H303,2)</f>
        <v>0</v>
      </c>
      <c r="K303" s="199" t="s">
        <v>127</v>
      </c>
      <c r="L303" s="38"/>
      <c r="M303" s="204" t="s">
        <v>1</v>
      </c>
      <c r="N303" s="205" t="s">
        <v>42</v>
      </c>
      <c r="O303" s="70"/>
      <c r="P303" s="206">
        <f>O303*H303</f>
        <v>0</v>
      </c>
      <c r="Q303" s="206">
        <v>0</v>
      </c>
      <c r="R303" s="206">
        <f>Q303*H303</f>
        <v>0</v>
      </c>
      <c r="S303" s="206">
        <v>0</v>
      </c>
      <c r="T303" s="207">
        <f>S303*H303</f>
        <v>0</v>
      </c>
      <c r="U303" s="33"/>
      <c r="V303" s="33"/>
      <c r="W303" s="33"/>
      <c r="X303" s="33"/>
      <c r="Y303" s="33"/>
      <c r="Z303" s="33"/>
      <c r="AA303" s="33"/>
      <c r="AB303" s="33"/>
      <c r="AC303" s="33"/>
      <c r="AD303" s="33"/>
      <c r="AE303" s="33"/>
      <c r="AR303" s="208" t="s">
        <v>559</v>
      </c>
      <c r="AT303" s="208" t="s">
        <v>123</v>
      </c>
      <c r="AU303" s="208" t="s">
        <v>84</v>
      </c>
      <c r="AY303" s="16" t="s">
        <v>121</v>
      </c>
      <c r="BE303" s="209">
        <f>IF(N303="základní",J303,0)</f>
        <v>0</v>
      </c>
      <c r="BF303" s="209">
        <f>IF(N303="snížená",J303,0)</f>
        <v>0</v>
      </c>
      <c r="BG303" s="209">
        <f>IF(N303="zákl. přenesená",J303,0)</f>
        <v>0</v>
      </c>
      <c r="BH303" s="209">
        <f>IF(N303="sníž. přenesená",J303,0)</f>
        <v>0</v>
      </c>
      <c r="BI303" s="209">
        <f>IF(N303="nulová",J303,0)</f>
        <v>0</v>
      </c>
      <c r="BJ303" s="16" t="s">
        <v>82</v>
      </c>
      <c r="BK303" s="209">
        <f>ROUND(I303*H303,2)</f>
        <v>0</v>
      </c>
      <c r="BL303" s="16" t="s">
        <v>559</v>
      </c>
      <c r="BM303" s="208" t="s">
        <v>568</v>
      </c>
    </row>
    <row r="304" spans="1:65" s="2" customFormat="1" ht="16.5" customHeight="1">
      <c r="A304" s="33"/>
      <c r="B304" s="34"/>
      <c r="C304" s="197" t="s">
        <v>569</v>
      </c>
      <c r="D304" s="197" t="s">
        <v>123</v>
      </c>
      <c r="E304" s="198" t="s">
        <v>570</v>
      </c>
      <c r="F304" s="199" t="s">
        <v>571</v>
      </c>
      <c r="G304" s="200" t="s">
        <v>558</v>
      </c>
      <c r="H304" s="201">
        <v>1</v>
      </c>
      <c r="I304" s="202"/>
      <c r="J304" s="203">
        <f>ROUND(I304*H304,2)</f>
        <v>0</v>
      </c>
      <c r="K304" s="199" t="s">
        <v>127</v>
      </c>
      <c r="L304" s="38"/>
      <c r="M304" s="204" t="s">
        <v>1</v>
      </c>
      <c r="N304" s="205" t="s">
        <v>42</v>
      </c>
      <c r="O304" s="70"/>
      <c r="P304" s="206">
        <f>O304*H304</f>
        <v>0</v>
      </c>
      <c r="Q304" s="206">
        <v>0</v>
      </c>
      <c r="R304" s="206">
        <f>Q304*H304</f>
        <v>0</v>
      </c>
      <c r="S304" s="206">
        <v>0</v>
      </c>
      <c r="T304" s="207">
        <f>S304*H304</f>
        <v>0</v>
      </c>
      <c r="U304" s="33"/>
      <c r="V304" s="33"/>
      <c r="W304" s="33"/>
      <c r="X304" s="33"/>
      <c r="Y304" s="33"/>
      <c r="Z304" s="33"/>
      <c r="AA304" s="33"/>
      <c r="AB304" s="33"/>
      <c r="AC304" s="33"/>
      <c r="AD304" s="33"/>
      <c r="AE304" s="33"/>
      <c r="AR304" s="208" t="s">
        <v>559</v>
      </c>
      <c r="AT304" s="208" t="s">
        <v>123</v>
      </c>
      <c r="AU304" s="208" t="s">
        <v>84</v>
      </c>
      <c r="AY304" s="16" t="s">
        <v>121</v>
      </c>
      <c r="BE304" s="209">
        <f>IF(N304="základní",J304,0)</f>
        <v>0</v>
      </c>
      <c r="BF304" s="209">
        <f>IF(N304="snížená",J304,0)</f>
        <v>0</v>
      </c>
      <c r="BG304" s="209">
        <f>IF(N304="zákl. přenesená",J304,0)</f>
        <v>0</v>
      </c>
      <c r="BH304" s="209">
        <f>IF(N304="sníž. přenesená",J304,0)</f>
        <v>0</v>
      </c>
      <c r="BI304" s="209">
        <f>IF(N304="nulová",J304,0)</f>
        <v>0</v>
      </c>
      <c r="BJ304" s="16" t="s">
        <v>82</v>
      </c>
      <c r="BK304" s="209">
        <f>ROUND(I304*H304,2)</f>
        <v>0</v>
      </c>
      <c r="BL304" s="16" t="s">
        <v>559</v>
      </c>
      <c r="BM304" s="208" t="s">
        <v>572</v>
      </c>
    </row>
    <row r="305" spans="1:65" s="2" customFormat="1" ht="16.5" customHeight="1">
      <c r="A305" s="33"/>
      <c r="B305" s="34"/>
      <c r="C305" s="197" t="s">
        <v>573</v>
      </c>
      <c r="D305" s="197" t="s">
        <v>123</v>
      </c>
      <c r="E305" s="198" t="s">
        <v>574</v>
      </c>
      <c r="F305" s="199" t="s">
        <v>575</v>
      </c>
      <c r="G305" s="200" t="s">
        <v>558</v>
      </c>
      <c r="H305" s="201">
        <v>1</v>
      </c>
      <c r="I305" s="202"/>
      <c r="J305" s="203">
        <f>ROUND(I305*H305,2)</f>
        <v>0</v>
      </c>
      <c r="K305" s="199" t="s">
        <v>127</v>
      </c>
      <c r="L305" s="38"/>
      <c r="M305" s="204" t="s">
        <v>1</v>
      </c>
      <c r="N305" s="205" t="s">
        <v>42</v>
      </c>
      <c r="O305" s="70"/>
      <c r="P305" s="206">
        <f>O305*H305</f>
        <v>0</v>
      </c>
      <c r="Q305" s="206">
        <v>0</v>
      </c>
      <c r="R305" s="206">
        <f>Q305*H305</f>
        <v>0</v>
      </c>
      <c r="S305" s="206">
        <v>0</v>
      </c>
      <c r="T305" s="207">
        <f>S305*H305</f>
        <v>0</v>
      </c>
      <c r="U305" s="33"/>
      <c r="V305" s="33"/>
      <c r="W305" s="33"/>
      <c r="X305" s="33"/>
      <c r="Y305" s="33"/>
      <c r="Z305" s="33"/>
      <c r="AA305" s="33"/>
      <c r="AB305" s="33"/>
      <c r="AC305" s="33"/>
      <c r="AD305" s="33"/>
      <c r="AE305" s="33"/>
      <c r="AR305" s="208" t="s">
        <v>559</v>
      </c>
      <c r="AT305" s="208" t="s">
        <v>123</v>
      </c>
      <c r="AU305" s="208" t="s">
        <v>84</v>
      </c>
      <c r="AY305" s="16" t="s">
        <v>121</v>
      </c>
      <c r="BE305" s="209">
        <f>IF(N305="základní",J305,0)</f>
        <v>0</v>
      </c>
      <c r="BF305" s="209">
        <f>IF(N305="snížená",J305,0)</f>
        <v>0</v>
      </c>
      <c r="BG305" s="209">
        <f>IF(N305="zákl. přenesená",J305,0)</f>
        <v>0</v>
      </c>
      <c r="BH305" s="209">
        <f>IF(N305="sníž. přenesená",J305,0)</f>
        <v>0</v>
      </c>
      <c r="BI305" s="209">
        <f>IF(N305="nulová",J305,0)</f>
        <v>0</v>
      </c>
      <c r="BJ305" s="16" t="s">
        <v>82</v>
      </c>
      <c r="BK305" s="209">
        <f>ROUND(I305*H305,2)</f>
        <v>0</v>
      </c>
      <c r="BL305" s="16" t="s">
        <v>559</v>
      </c>
      <c r="BM305" s="208" t="s">
        <v>576</v>
      </c>
    </row>
    <row r="306" spans="1:65" s="2" customFormat="1" ht="19.5">
      <c r="A306" s="33"/>
      <c r="B306" s="34"/>
      <c r="C306" s="35"/>
      <c r="D306" s="210" t="s">
        <v>577</v>
      </c>
      <c r="E306" s="35"/>
      <c r="F306" s="211" t="s">
        <v>578</v>
      </c>
      <c r="G306" s="35"/>
      <c r="H306" s="35"/>
      <c r="I306" s="109"/>
      <c r="J306" s="35"/>
      <c r="K306" s="35"/>
      <c r="L306" s="38"/>
      <c r="M306" s="212"/>
      <c r="N306" s="213"/>
      <c r="O306" s="70"/>
      <c r="P306" s="70"/>
      <c r="Q306" s="70"/>
      <c r="R306" s="70"/>
      <c r="S306" s="70"/>
      <c r="T306" s="71"/>
      <c r="U306" s="33"/>
      <c r="V306" s="33"/>
      <c r="W306" s="33"/>
      <c r="X306" s="33"/>
      <c r="Y306" s="33"/>
      <c r="Z306" s="33"/>
      <c r="AA306" s="33"/>
      <c r="AB306" s="33"/>
      <c r="AC306" s="33"/>
      <c r="AD306" s="33"/>
      <c r="AE306" s="33"/>
      <c r="AT306" s="16" t="s">
        <v>577</v>
      </c>
      <c r="AU306" s="16" t="s">
        <v>84</v>
      </c>
    </row>
    <row r="307" spans="1:65" s="2" customFormat="1" ht="16.5" customHeight="1">
      <c r="A307" s="33"/>
      <c r="B307" s="34"/>
      <c r="C307" s="197" t="s">
        <v>579</v>
      </c>
      <c r="D307" s="197" t="s">
        <v>123</v>
      </c>
      <c r="E307" s="198" t="s">
        <v>580</v>
      </c>
      <c r="F307" s="199" t="s">
        <v>581</v>
      </c>
      <c r="G307" s="200" t="s">
        <v>558</v>
      </c>
      <c r="H307" s="201">
        <v>1</v>
      </c>
      <c r="I307" s="202"/>
      <c r="J307" s="203">
        <f>ROUND(I307*H307,2)</f>
        <v>0</v>
      </c>
      <c r="K307" s="199" t="s">
        <v>127</v>
      </c>
      <c r="L307" s="38"/>
      <c r="M307" s="204" t="s">
        <v>1</v>
      </c>
      <c r="N307" s="205" t="s">
        <v>42</v>
      </c>
      <c r="O307" s="70"/>
      <c r="P307" s="206">
        <f>O307*H307</f>
        <v>0</v>
      </c>
      <c r="Q307" s="206">
        <v>0</v>
      </c>
      <c r="R307" s="206">
        <f>Q307*H307</f>
        <v>0</v>
      </c>
      <c r="S307" s="206">
        <v>0</v>
      </c>
      <c r="T307" s="207">
        <f>S307*H307</f>
        <v>0</v>
      </c>
      <c r="U307" s="33"/>
      <c r="V307" s="33"/>
      <c r="W307" s="33"/>
      <c r="X307" s="33"/>
      <c r="Y307" s="33"/>
      <c r="Z307" s="33"/>
      <c r="AA307" s="33"/>
      <c r="AB307" s="33"/>
      <c r="AC307" s="33"/>
      <c r="AD307" s="33"/>
      <c r="AE307" s="33"/>
      <c r="AR307" s="208" t="s">
        <v>559</v>
      </c>
      <c r="AT307" s="208" t="s">
        <v>123</v>
      </c>
      <c r="AU307" s="208" t="s">
        <v>84</v>
      </c>
      <c r="AY307" s="16" t="s">
        <v>121</v>
      </c>
      <c r="BE307" s="209">
        <f>IF(N307="základní",J307,0)</f>
        <v>0</v>
      </c>
      <c r="BF307" s="209">
        <f>IF(N307="snížená",J307,0)</f>
        <v>0</v>
      </c>
      <c r="BG307" s="209">
        <f>IF(N307="zákl. přenesená",J307,0)</f>
        <v>0</v>
      </c>
      <c r="BH307" s="209">
        <f>IF(N307="sníž. přenesená",J307,0)</f>
        <v>0</v>
      </c>
      <c r="BI307" s="209">
        <f>IF(N307="nulová",J307,0)</f>
        <v>0</v>
      </c>
      <c r="BJ307" s="16" t="s">
        <v>82</v>
      </c>
      <c r="BK307" s="209">
        <f>ROUND(I307*H307,2)</f>
        <v>0</v>
      </c>
      <c r="BL307" s="16" t="s">
        <v>559</v>
      </c>
      <c r="BM307" s="208" t="s">
        <v>582</v>
      </c>
    </row>
    <row r="308" spans="1:65" s="2" customFormat="1" ht="16.5" customHeight="1">
      <c r="A308" s="33"/>
      <c r="B308" s="34"/>
      <c r="C308" s="197" t="s">
        <v>583</v>
      </c>
      <c r="D308" s="197" t="s">
        <v>123</v>
      </c>
      <c r="E308" s="198" t="s">
        <v>584</v>
      </c>
      <c r="F308" s="199" t="s">
        <v>585</v>
      </c>
      <c r="G308" s="200" t="s">
        <v>558</v>
      </c>
      <c r="H308" s="201">
        <v>1</v>
      </c>
      <c r="I308" s="202"/>
      <c r="J308" s="203">
        <f>ROUND(I308*H308,2)</f>
        <v>0</v>
      </c>
      <c r="K308" s="199" t="s">
        <v>1</v>
      </c>
      <c r="L308" s="38"/>
      <c r="M308" s="204" t="s">
        <v>1</v>
      </c>
      <c r="N308" s="205" t="s">
        <v>42</v>
      </c>
      <c r="O308" s="70"/>
      <c r="P308" s="206">
        <f>O308*H308</f>
        <v>0</v>
      </c>
      <c r="Q308" s="206">
        <v>0</v>
      </c>
      <c r="R308" s="206">
        <f>Q308*H308</f>
        <v>0</v>
      </c>
      <c r="S308" s="206">
        <v>0</v>
      </c>
      <c r="T308" s="207">
        <f>S308*H308</f>
        <v>0</v>
      </c>
      <c r="U308" s="33"/>
      <c r="V308" s="33"/>
      <c r="W308" s="33"/>
      <c r="X308" s="33"/>
      <c r="Y308" s="33"/>
      <c r="Z308" s="33"/>
      <c r="AA308" s="33"/>
      <c r="AB308" s="33"/>
      <c r="AC308" s="33"/>
      <c r="AD308" s="33"/>
      <c r="AE308" s="33"/>
      <c r="AR308" s="208" t="s">
        <v>559</v>
      </c>
      <c r="AT308" s="208" t="s">
        <v>123</v>
      </c>
      <c r="AU308" s="208" t="s">
        <v>84</v>
      </c>
      <c r="AY308" s="16" t="s">
        <v>121</v>
      </c>
      <c r="BE308" s="209">
        <f>IF(N308="základní",J308,0)</f>
        <v>0</v>
      </c>
      <c r="BF308" s="209">
        <f>IF(N308="snížená",J308,0)</f>
        <v>0</v>
      </c>
      <c r="BG308" s="209">
        <f>IF(N308="zákl. přenesená",J308,0)</f>
        <v>0</v>
      </c>
      <c r="BH308" s="209">
        <f>IF(N308="sníž. přenesená",J308,0)</f>
        <v>0</v>
      </c>
      <c r="BI308" s="209">
        <f>IF(N308="nulová",J308,0)</f>
        <v>0</v>
      </c>
      <c r="BJ308" s="16" t="s">
        <v>82</v>
      </c>
      <c r="BK308" s="209">
        <f>ROUND(I308*H308,2)</f>
        <v>0</v>
      </c>
      <c r="BL308" s="16" t="s">
        <v>559</v>
      </c>
      <c r="BM308" s="208" t="s">
        <v>586</v>
      </c>
    </row>
    <row r="309" spans="1:65" s="12" customFormat="1" ht="22.9" customHeight="1">
      <c r="B309" s="181"/>
      <c r="C309" s="182"/>
      <c r="D309" s="183" t="s">
        <v>76</v>
      </c>
      <c r="E309" s="195" t="s">
        <v>587</v>
      </c>
      <c r="F309" s="195" t="s">
        <v>588</v>
      </c>
      <c r="G309" s="182"/>
      <c r="H309" s="182"/>
      <c r="I309" s="185"/>
      <c r="J309" s="196">
        <f>BK309</f>
        <v>0</v>
      </c>
      <c r="K309" s="182"/>
      <c r="L309" s="187"/>
      <c r="M309" s="188"/>
      <c r="N309" s="189"/>
      <c r="O309" s="189"/>
      <c r="P309" s="190">
        <f>SUM(P310:P314)</f>
        <v>0</v>
      </c>
      <c r="Q309" s="189"/>
      <c r="R309" s="190">
        <f>SUM(R310:R314)</f>
        <v>0</v>
      </c>
      <c r="S309" s="189"/>
      <c r="T309" s="191">
        <f>SUM(T310:T314)</f>
        <v>0</v>
      </c>
      <c r="AR309" s="192" t="s">
        <v>148</v>
      </c>
      <c r="AT309" s="193" t="s">
        <v>76</v>
      </c>
      <c r="AU309" s="193" t="s">
        <v>82</v>
      </c>
      <c r="AY309" s="192" t="s">
        <v>121</v>
      </c>
      <c r="BK309" s="194">
        <f>SUM(BK310:BK314)</f>
        <v>0</v>
      </c>
    </row>
    <row r="310" spans="1:65" s="2" customFormat="1" ht="21.75" customHeight="1">
      <c r="A310" s="33"/>
      <c r="B310" s="34"/>
      <c r="C310" s="197" t="s">
        <v>589</v>
      </c>
      <c r="D310" s="197" t="s">
        <v>123</v>
      </c>
      <c r="E310" s="198" t="s">
        <v>590</v>
      </c>
      <c r="F310" s="199" t="s">
        <v>591</v>
      </c>
      <c r="G310" s="200" t="s">
        <v>558</v>
      </c>
      <c r="H310" s="201">
        <v>1</v>
      </c>
      <c r="I310" s="202"/>
      <c r="J310" s="203">
        <f>ROUND(I310*H310,2)</f>
        <v>0</v>
      </c>
      <c r="K310" s="199" t="s">
        <v>127</v>
      </c>
      <c r="L310" s="38"/>
      <c r="M310" s="204" t="s">
        <v>1</v>
      </c>
      <c r="N310" s="205" t="s">
        <v>42</v>
      </c>
      <c r="O310" s="70"/>
      <c r="P310" s="206">
        <f>O310*H310</f>
        <v>0</v>
      </c>
      <c r="Q310" s="206">
        <v>0</v>
      </c>
      <c r="R310" s="206">
        <f>Q310*H310</f>
        <v>0</v>
      </c>
      <c r="S310" s="206">
        <v>0</v>
      </c>
      <c r="T310" s="207">
        <f>S310*H310</f>
        <v>0</v>
      </c>
      <c r="U310" s="33"/>
      <c r="V310" s="33"/>
      <c r="W310" s="33"/>
      <c r="X310" s="33"/>
      <c r="Y310" s="33"/>
      <c r="Z310" s="33"/>
      <c r="AA310" s="33"/>
      <c r="AB310" s="33"/>
      <c r="AC310" s="33"/>
      <c r="AD310" s="33"/>
      <c r="AE310" s="33"/>
      <c r="AR310" s="208" t="s">
        <v>559</v>
      </c>
      <c r="AT310" s="208" t="s">
        <v>123</v>
      </c>
      <c r="AU310" s="208" t="s">
        <v>84</v>
      </c>
      <c r="AY310" s="16" t="s">
        <v>121</v>
      </c>
      <c r="BE310" s="209">
        <f>IF(N310="základní",J310,0)</f>
        <v>0</v>
      </c>
      <c r="BF310" s="209">
        <f>IF(N310="snížená",J310,0)</f>
        <v>0</v>
      </c>
      <c r="BG310" s="209">
        <f>IF(N310="zákl. přenesená",J310,0)</f>
        <v>0</v>
      </c>
      <c r="BH310" s="209">
        <f>IF(N310="sníž. přenesená",J310,0)</f>
        <v>0</v>
      </c>
      <c r="BI310" s="209">
        <f>IF(N310="nulová",J310,0)</f>
        <v>0</v>
      </c>
      <c r="BJ310" s="16" t="s">
        <v>82</v>
      </c>
      <c r="BK310" s="209">
        <f>ROUND(I310*H310,2)</f>
        <v>0</v>
      </c>
      <c r="BL310" s="16" t="s">
        <v>559</v>
      </c>
      <c r="BM310" s="208" t="s">
        <v>592</v>
      </c>
    </row>
    <row r="311" spans="1:65" s="2" customFormat="1" ht="16.5" customHeight="1">
      <c r="A311" s="33"/>
      <c r="B311" s="34"/>
      <c r="C311" s="197" t="s">
        <v>593</v>
      </c>
      <c r="D311" s="197" t="s">
        <v>123</v>
      </c>
      <c r="E311" s="198" t="s">
        <v>594</v>
      </c>
      <c r="F311" s="199" t="s">
        <v>595</v>
      </c>
      <c r="G311" s="200" t="s">
        <v>558</v>
      </c>
      <c r="H311" s="201">
        <v>1</v>
      </c>
      <c r="I311" s="202"/>
      <c r="J311" s="203">
        <f>ROUND(I311*H311,2)</f>
        <v>0</v>
      </c>
      <c r="K311" s="199" t="s">
        <v>1</v>
      </c>
      <c r="L311" s="38"/>
      <c r="M311" s="204" t="s">
        <v>1</v>
      </c>
      <c r="N311" s="205" t="s">
        <v>42</v>
      </c>
      <c r="O311" s="70"/>
      <c r="P311" s="206">
        <f>O311*H311</f>
        <v>0</v>
      </c>
      <c r="Q311" s="206">
        <v>0</v>
      </c>
      <c r="R311" s="206">
        <f>Q311*H311</f>
        <v>0</v>
      </c>
      <c r="S311" s="206">
        <v>0</v>
      </c>
      <c r="T311" s="207">
        <f>S311*H311</f>
        <v>0</v>
      </c>
      <c r="U311" s="33"/>
      <c r="V311" s="33"/>
      <c r="W311" s="33"/>
      <c r="X311" s="33"/>
      <c r="Y311" s="33"/>
      <c r="Z311" s="33"/>
      <c r="AA311" s="33"/>
      <c r="AB311" s="33"/>
      <c r="AC311" s="33"/>
      <c r="AD311" s="33"/>
      <c r="AE311" s="33"/>
      <c r="AR311" s="208" t="s">
        <v>559</v>
      </c>
      <c r="AT311" s="208" t="s">
        <v>123</v>
      </c>
      <c r="AU311" s="208" t="s">
        <v>84</v>
      </c>
      <c r="AY311" s="16" t="s">
        <v>121</v>
      </c>
      <c r="BE311" s="209">
        <f>IF(N311="základní",J311,0)</f>
        <v>0</v>
      </c>
      <c r="BF311" s="209">
        <f>IF(N311="snížená",J311,0)</f>
        <v>0</v>
      </c>
      <c r="BG311" s="209">
        <f>IF(N311="zákl. přenesená",J311,0)</f>
        <v>0</v>
      </c>
      <c r="BH311" s="209">
        <f>IF(N311="sníž. přenesená",J311,0)</f>
        <v>0</v>
      </c>
      <c r="BI311" s="209">
        <f>IF(N311="nulová",J311,0)</f>
        <v>0</v>
      </c>
      <c r="BJ311" s="16" t="s">
        <v>82</v>
      </c>
      <c r="BK311" s="209">
        <f>ROUND(I311*H311,2)</f>
        <v>0</v>
      </c>
      <c r="BL311" s="16" t="s">
        <v>559</v>
      </c>
      <c r="BM311" s="208" t="s">
        <v>596</v>
      </c>
    </row>
    <row r="312" spans="1:65" s="2" customFormat="1" ht="19.5">
      <c r="A312" s="33"/>
      <c r="B312" s="34"/>
      <c r="C312" s="35"/>
      <c r="D312" s="210" t="s">
        <v>577</v>
      </c>
      <c r="E312" s="35"/>
      <c r="F312" s="211" t="s">
        <v>597</v>
      </c>
      <c r="G312" s="35"/>
      <c r="H312" s="35"/>
      <c r="I312" s="109"/>
      <c r="J312" s="35"/>
      <c r="K312" s="35"/>
      <c r="L312" s="38"/>
      <c r="M312" s="212"/>
      <c r="N312" s="213"/>
      <c r="O312" s="70"/>
      <c r="P312" s="70"/>
      <c r="Q312" s="70"/>
      <c r="R312" s="70"/>
      <c r="S312" s="70"/>
      <c r="T312" s="71"/>
      <c r="U312" s="33"/>
      <c r="V312" s="33"/>
      <c r="W312" s="33"/>
      <c r="X312" s="33"/>
      <c r="Y312" s="33"/>
      <c r="Z312" s="33"/>
      <c r="AA312" s="33"/>
      <c r="AB312" s="33"/>
      <c r="AC312" s="33"/>
      <c r="AD312" s="33"/>
      <c r="AE312" s="33"/>
      <c r="AT312" s="16" t="s">
        <v>577</v>
      </c>
      <c r="AU312" s="16" t="s">
        <v>84</v>
      </c>
    </row>
    <row r="313" spans="1:65" s="2" customFormat="1" ht="21.75" customHeight="1">
      <c r="A313" s="33"/>
      <c r="B313" s="34"/>
      <c r="C313" s="197" t="s">
        <v>598</v>
      </c>
      <c r="D313" s="197" t="s">
        <v>123</v>
      </c>
      <c r="E313" s="198" t="s">
        <v>599</v>
      </c>
      <c r="F313" s="199" t="s">
        <v>600</v>
      </c>
      <c r="G313" s="200" t="s">
        <v>558</v>
      </c>
      <c r="H313" s="201">
        <v>1</v>
      </c>
      <c r="I313" s="202"/>
      <c r="J313" s="203">
        <f>ROUND(I313*H313,2)</f>
        <v>0</v>
      </c>
      <c r="K313" s="199" t="s">
        <v>127</v>
      </c>
      <c r="L313" s="38"/>
      <c r="M313" s="204" t="s">
        <v>1</v>
      </c>
      <c r="N313" s="205" t="s">
        <v>42</v>
      </c>
      <c r="O313" s="70"/>
      <c r="P313" s="206">
        <f>O313*H313</f>
        <v>0</v>
      </c>
      <c r="Q313" s="206">
        <v>0</v>
      </c>
      <c r="R313" s="206">
        <f>Q313*H313</f>
        <v>0</v>
      </c>
      <c r="S313" s="206">
        <v>0</v>
      </c>
      <c r="T313" s="207">
        <f>S313*H313</f>
        <v>0</v>
      </c>
      <c r="U313" s="33"/>
      <c r="V313" s="33"/>
      <c r="W313" s="33"/>
      <c r="X313" s="33"/>
      <c r="Y313" s="33"/>
      <c r="Z313" s="33"/>
      <c r="AA313" s="33"/>
      <c r="AB313" s="33"/>
      <c r="AC313" s="33"/>
      <c r="AD313" s="33"/>
      <c r="AE313" s="33"/>
      <c r="AR313" s="208" t="s">
        <v>559</v>
      </c>
      <c r="AT313" s="208" t="s">
        <v>123</v>
      </c>
      <c r="AU313" s="208" t="s">
        <v>84</v>
      </c>
      <c r="AY313" s="16" t="s">
        <v>121</v>
      </c>
      <c r="BE313" s="209">
        <f>IF(N313="základní",J313,0)</f>
        <v>0</v>
      </c>
      <c r="BF313" s="209">
        <f>IF(N313="snížená",J313,0)</f>
        <v>0</v>
      </c>
      <c r="BG313" s="209">
        <f>IF(N313="zákl. přenesená",J313,0)</f>
        <v>0</v>
      </c>
      <c r="BH313" s="209">
        <f>IF(N313="sníž. přenesená",J313,0)</f>
        <v>0</v>
      </c>
      <c r="BI313" s="209">
        <f>IF(N313="nulová",J313,0)</f>
        <v>0</v>
      </c>
      <c r="BJ313" s="16" t="s">
        <v>82</v>
      </c>
      <c r="BK313" s="209">
        <f>ROUND(I313*H313,2)</f>
        <v>0</v>
      </c>
      <c r="BL313" s="16" t="s">
        <v>559</v>
      </c>
      <c r="BM313" s="208" t="s">
        <v>601</v>
      </c>
    </row>
    <row r="314" spans="1:65" s="2" customFormat="1" ht="16.5" customHeight="1">
      <c r="A314" s="33"/>
      <c r="B314" s="34"/>
      <c r="C314" s="197" t="s">
        <v>602</v>
      </c>
      <c r="D314" s="197" t="s">
        <v>123</v>
      </c>
      <c r="E314" s="198" t="s">
        <v>603</v>
      </c>
      <c r="F314" s="199" t="s">
        <v>604</v>
      </c>
      <c r="G314" s="200" t="s">
        <v>264</v>
      </c>
      <c r="H314" s="201">
        <v>1</v>
      </c>
      <c r="I314" s="202"/>
      <c r="J314" s="203">
        <f>ROUND(I314*H314,2)</f>
        <v>0</v>
      </c>
      <c r="K314" s="199" t="s">
        <v>127</v>
      </c>
      <c r="L314" s="38"/>
      <c r="M314" s="204" t="s">
        <v>1</v>
      </c>
      <c r="N314" s="205" t="s">
        <v>42</v>
      </c>
      <c r="O314" s="70"/>
      <c r="P314" s="206">
        <f>O314*H314</f>
        <v>0</v>
      </c>
      <c r="Q314" s="206">
        <v>0</v>
      </c>
      <c r="R314" s="206">
        <f>Q314*H314</f>
        <v>0</v>
      </c>
      <c r="S314" s="206">
        <v>0</v>
      </c>
      <c r="T314" s="207">
        <f>S314*H314</f>
        <v>0</v>
      </c>
      <c r="U314" s="33"/>
      <c r="V314" s="33"/>
      <c r="W314" s="33"/>
      <c r="X314" s="33"/>
      <c r="Y314" s="33"/>
      <c r="Z314" s="33"/>
      <c r="AA314" s="33"/>
      <c r="AB314" s="33"/>
      <c r="AC314" s="33"/>
      <c r="AD314" s="33"/>
      <c r="AE314" s="33"/>
      <c r="AR314" s="208" t="s">
        <v>559</v>
      </c>
      <c r="AT314" s="208" t="s">
        <v>123</v>
      </c>
      <c r="AU314" s="208" t="s">
        <v>84</v>
      </c>
      <c r="AY314" s="16" t="s">
        <v>121</v>
      </c>
      <c r="BE314" s="209">
        <f>IF(N314="základní",J314,0)</f>
        <v>0</v>
      </c>
      <c r="BF314" s="209">
        <f>IF(N314="snížená",J314,0)</f>
        <v>0</v>
      </c>
      <c r="BG314" s="209">
        <f>IF(N314="zákl. přenesená",J314,0)</f>
        <v>0</v>
      </c>
      <c r="BH314" s="209">
        <f>IF(N314="sníž. přenesená",J314,0)</f>
        <v>0</v>
      </c>
      <c r="BI314" s="209">
        <f>IF(N314="nulová",J314,0)</f>
        <v>0</v>
      </c>
      <c r="BJ314" s="16" t="s">
        <v>82</v>
      </c>
      <c r="BK314" s="209">
        <f>ROUND(I314*H314,2)</f>
        <v>0</v>
      </c>
      <c r="BL314" s="16" t="s">
        <v>559</v>
      </c>
      <c r="BM314" s="208" t="s">
        <v>605</v>
      </c>
    </row>
    <row r="315" spans="1:65" s="12" customFormat="1" ht="22.9" customHeight="1">
      <c r="B315" s="181"/>
      <c r="C315" s="182"/>
      <c r="D315" s="183" t="s">
        <v>76</v>
      </c>
      <c r="E315" s="195" t="s">
        <v>606</v>
      </c>
      <c r="F315" s="195" t="s">
        <v>607</v>
      </c>
      <c r="G315" s="182"/>
      <c r="H315" s="182"/>
      <c r="I315" s="185"/>
      <c r="J315" s="196">
        <f>BK315</f>
        <v>0</v>
      </c>
      <c r="K315" s="182"/>
      <c r="L315" s="187"/>
      <c r="M315" s="188"/>
      <c r="N315" s="189"/>
      <c r="O315" s="189"/>
      <c r="P315" s="190">
        <f>SUM(P316:P318)</f>
        <v>0</v>
      </c>
      <c r="Q315" s="189"/>
      <c r="R315" s="190">
        <f>SUM(R316:R318)</f>
        <v>0</v>
      </c>
      <c r="S315" s="189"/>
      <c r="T315" s="191">
        <f>SUM(T316:T318)</f>
        <v>0</v>
      </c>
      <c r="AR315" s="192" t="s">
        <v>148</v>
      </c>
      <c r="AT315" s="193" t="s">
        <v>76</v>
      </c>
      <c r="AU315" s="193" t="s">
        <v>82</v>
      </c>
      <c r="AY315" s="192" t="s">
        <v>121</v>
      </c>
      <c r="BK315" s="194">
        <f>SUM(BK316:BK318)</f>
        <v>0</v>
      </c>
    </row>
    <row r="316" spans="1:65" s="2" customFormat="1" ht="16.5" customHeight="1">
      <c r="A316" s="33"/>
      <c r="B316" s="34"/>
      <c r="C316" s="197" t="s">
        <v>608</v>
      </c>
      <c r="D316" s="197" t="s">
        <v>123</v>
      </c>
      <c r="E316" s="198" t="s">
        <v>609</v>
      </c>
      <c r="F316" s="199" t="s">
        <v>610</v>
      </c>
      <c r="G316" s="200" t="s">
        <v>558</v>
      </c>
      <c r="H316" s="201">
        <v>1</v>
      </c>
      <c r="I316" s="202"/>
      <c r="J316" s="203">
        <f>ROUND(I316*H316,2)</f>
        <v>0</v>
      </c>
      <c r="K316" s="199" t="s">
        <v>127</v>
      </c>
      <c r="L316" s="38"/>
      <c r="M316" s="204" t="s">
        <v>1</v>
      </c>
      <c r="N316" s="205" t="s">
        <v>42</v>
      </c>
      <c r="O316" s="70"/>
      <c r="P316" s="206">
        <f>O316*H316</f>
        <v>0</v>
      </c>
      <c r="Q316" s="206">
        <v>0</v>
      </c>
      <c r="R316" s="206">
        <f>Q316*H316</f>
        <v>0</v>
      </c>
      <c r="S316" s="206">
        <v>0</v>
      </c>
      <c r="T316" s="207">
        <f>S316*H316</f>
        <v>0</v>
      </c>
      <c r="U316" s="33"/>
      <c r="V316" s="33"/>
      <c r="W316" s="33"/>
      <c r="X316" s="33"/>
      <c r="Y316" s="33"/>
      <c r="Z316" s="33"/>
      <c r="AA316" s="33"/>
      <c r="AB316" s="33"/>
      <c r="AC316" s="33"/>
      <c r="AD316" s="33"/>
      <c r="AE316" s="33"/>
      <c r="AR316" s="208" t="s">
        <v>559</v>
      </c>
      <c r="AT316" s="208" t="s">
        <v>123</v>
      </c>
      <c r="AU316" s="208" t="s">
        <v>84</v>
      </c>
      <c r="AY316" s="16" t="s">
        <v>121</v>
      </c>
      <c r="BE316" s="209">
        <f>IF(N316="základní",J316,0)</f>
        <v>0</v>
      </c>
      <c r="BF316" s="209">
        <f>IF(N316="snížená",J316,0)</f>
        <v>0</v>
      </c>
      <c r="BG316" s="209">
        <f>IF(N316="zákl. přenesená",J316,0)</f>
        <v>0</v>
      </c>
      <c r="BH316" s="209">
        <f>IF(N316="sníž. přenesená",J316,0)</f>
        <v>0</v>
      </c>
      <c r="BI316" s="209">
        <f>IF(N316="nulová",J316,0)</f>
        <v>0</v>
      </c>
      <c r="BJ316" s="16" t="s">
        <v>82</v>
      </c>
      <c r="BK316" s="209">
        <f>ROUND(I316*H316,2)</f>
        <v>0</v>
      </c>
      <c r="BL316" s="16" t="s">
        <v>559</v>
      </c>
      <c r="BM316" s="208" t="s">
        <v>611</v>
      </c>
    </row>
    <row r="317" spans="1:65" s="2" customFormat="1" ht="16.5" customHeight="1">
      <c r="A317" s="33"/>
      <c r="B317" s="34"/>
      <c r="C317" s="197" t="s">
        <v>612</v>
      </c>
      <c r="D317" s="197" t="s">
        <v>123</v>
      </c>
      <c r="E317" s="198" t="s">
        <v>613</v>
      </c>
      <c r="F317" s="199" t="s">
        <v>614</v>
      </c>
      <c r="G317" s="200" t="s">
        <v>558</v>
      </c>
      <c r="H317" s="201">
        <v>1</v>
      </c>
      <c r="I317" s="202"/>
      <c r="J317" s="203">
        <f>ROUND(I317*H317,2)</f>
        <v>0</v>
      </c>
      <c r="K317" s="199" t="s">
        <v>127</v>
      </c>
      <c r="L317" s="38"/>
      <c r="M317" s="204" t="s">
        <v>1</v>
      </c>
      <c r="N317" s="205" t="s">
        <v>42</v>
      </c>
      <c r="O317" s="70"/>
      <c r="P317" s="206">
        <f>O317*H317</f>
        <v>0</v>
      </c>
      <c r="Q317" s="206">
        <v>0</v>
      </c>
      <c r="R317" s="206">
        <f>Q317*H317</f>
        <v>0</v>
      </c>
      <c r="S317" s="206">
        <v>0</v>
      </c>
      <c r="T317" s="207">
        <f>S317*H317</f>
        <v>0</v>
      </c>
      <c r="U317" s="33"/>
      <c r="V317" s="33"/>
      <c r="W317" s="33"/>
      <c r="X317" s="33"/>
      <c r="Y317" s="33"/>
      <c r="Z317" s="33"/>
      <c r="AA317" s="33"/>
      <c r="AB317" s="33"/>
      <c r="AC317" s="33"/>
      <c r="AD317" s="33"/>
      <c r="AE317" s="33"/>
      <c r="AR317" s="208" t="s">
        <v>559</v>
      </c>
      <c r="AT317" s="208" t="s">
        <v>123</v>
      </c>
      <c r="AU317" s="208" t="s">
        <v>84</v>
      </c>
      <c r="AY317" s="16" t="s">
        <v>121</v>
      </c>
      <c r="BE317" s="209">
        <f>IF(N317="základní",J317,0)</f>
        <v>0</v>
      </c>
      <c r="BF317" s="209">
        <f>IF(N317="snížená",J317,0)</f>
        <v>0</v>
      </c>
      <c r="BG317" s="209">
        <f>IF(N317="zákl. přenesená",J317,0)</f>
        <v>0</v>
      </c>
      <c r="BH317" s="209">
        <f>IF(N317="sníž. přenesená",J317,0)</f>
        <v>0</v>
      </c>
      <c r="BI317" s="209">
        <f>IF(N317="nulová",J317,0)</f>
        <v>0</v>
      </c>
      <c r="BJ317" s="16" t="s">
        <v>82</v>
      </c>
      <c r="BK317" s="209">
        <f>ROUND(I317*H317,2)</f>
        <v>0</v>
      </c>
      <c r="BL317" s="16" t="s">
        <v>559</v>
      </c>
      <c r="BM317" s="208" t="s">
        <v>615</v>
      </c>
    </row>
    <row r="318" spans="1:65" s="2" customFormat="1" ht="16.5" customHeight="1">
      <c r="A318" s="33"/>
      <c r="B318" s="34"/>
      <c r="C318" s="197" t="s">
        <v>616</v>
      </c>
      <c r="D318" s="197" t="s">
        <v>123</v>
      </c>
      <c r="E318" s="198" t="s">
        <v>617</v>
      </c>
      <c r="F318" s="199" t="s">
        <v>618</v>
      </c>
      <c r="G318" s="200" t="s">
        <v>558</v>
      </c>
      <c r="H318" s="201">
        <v>1</v>
      </c>
      <c r="I318" s="202"/>
      <c r="J318" s="203">
        <f>ROUND(I318*H318,2)</f>
        <v>0</v>
      </c>
      <c r="K318" s="199" t="s">
        <v>1</v>
      </c>
      <c r="L318" s="38"/>
      <c r="M318" s="246" t="s">
        <v>1</v>
      </c>
      <c r="N318" s="247" t="s">
        <v>42</v>
      </c>
      <c r="O318" s="248"/>
      <c r="P318" s="249">
        <f>O318*H318</f>
        <v>0</v>
      </c>
      <c r="Q318" s="249">
        <v>0</v>
      </c>
      <c r="R318" s="249">
        <f>Q318*H318</f>
        <v>0</v>
      </c>
      <c r="S318" s="249">
        <v>0</v>
      </c>
      <c r="T318" s="250">
        <f>S318*H318</f>
        <v>0</v>
      </c>
      <c r="U318" s="33"/>
      <c r="V318" s="33"/>
      <c r="W318" s="33"/>
      <c r="X318" s="33"/>
      <c r="Y318" s="33"/>
      <c r="Z318" s="33"/>
      <c r="AA318" s="33"/>
      <c r="AB318" s="33"/>
      <c r="AC318" s="33"/>
      <c r="AD318" s="33"/>
      <c r="AE318" s="33"/>
      <c r="AR318" s="208" t="s">
        <v>559</v>
      </c>
      <c r="AT318" s="208" t="s">
        <v>123</v>
      </c>
      <c r="AU318" s="208" t="s">
        <v>84</v>
      </c>
      <c r="AY318" s="16" t="s">
        <v>121</v>
      </c>
      <c r="BE318" s="209">
        <f>IF(N318="základní",J318,0)</f>
        <v>0</v>
      </c>
      <c r="BF318" s="209">
        <f>IF(N318="snížená",J318,0)</f>
        <v>0</v>
      </c>
      <c r="BG318" s="209">
        <f>IF(N318="zákl. přenesená",J318,0)</f>
        <v>0</v>
      </c>
      <c r="BH318" s="209">
        <f>IF(N318="sníž. přenesená",J318,0)</f>
        <v>0</v>
      </c>
      <c r="BI318" s="209">
        <f>IF(N318="nulová",J318,0)</f>
        <v>0</v>
      </c>
      <c r="BJ318" s="16" t="s">
        <v>82</v>
      </c>
      <c r="BK318" s="209">
        <f>ROUND(I318*H318,2)</f>
        <v>0</v>
      </c>
      <c r="BL318" s="16" t="s">
        <v>559</v>
      </c>
      <c r="BM318" s="208" t="s">
        <v>619</v>
      </c>
    </row>
    <row r="319" spans="1:65" s="2" customFormat="1" ht="6.95" customHeight="1">
      <c r="A319" s="33"/>
      <c r="B319" s="53"/>
      <c r="C319" s="54"/>
      <c r="D319" s="54"/>
      <c r="E319" s="54"/>
      <c r="F319" s="54"/>
      <c r="G319" s="54"/>
      <c r="H319" s="54"/>
      <c r="I319" s="146"/>
      <c r="J319" s="54"/>
      <c r="K319" s="54"/>
      <c r="L319" s="38"/>
      <c r="M319" s="33"/>
      <c r="O319" s="33"/>
      <c r="P319" s="33"/>
      <c r="Q319" s="33"/>
      <c r="R319" s="33"/>
      <c r="S319" s="33"/>
      <c r="T319" s="33"/>
      <c r="U319" s="33"/>
      <c r="V319" s="33"/>
      <c r="W319" s="33"/>
      <c r="X319" s="33"/>
      <c r="Y319" s="33"/>
      <c r="Z319" s="33"/>
      <c r="AA319" s="33"/>
      <c r="AB319" s="33"/>
      <c r="AC319" s="33"/>
      <c r="AD319" s="33"/>
      <c r="AE319" s="33"/>
    </row>
  </sheetData>
  <sheetProtection algorithmName="SHA-512" hashValue="lr5EXW8U1f+bxiRyicftyjD9fV6sgphf/eQvFvOjJkRGFoXRn+e8obJIf69Ge1H/b6z0QEpi4lE02F74cjTALA==" saltValue="mOwJjKccbzF4lf3/dGMCWiKaoggLcOTlySi360QlBsoYzP+D+cxOFetGyB5tqv8FaxGmG0W1ZcBuDRMSoUiFxw==" spinCount="100000" sheet="1" objects="1" scenarios="1" formatColumns="0" formatRows="0" autoFilter="0"/>
  <autoFilter ref="C126:K318"/>
  <mergeCells count="6">
    <mergeCell ref="L2:V2"/>
    <mergeCell ref="E7:H7"/>
    <mergeCell ref="E16:H16"/>
    <mergeCell ref="E25:H25"/>
    <mergeCell ref="E85:H85"/>
    <mergeCell ref="E119:H11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20200213 - Obnova mostu M...</vt:lpstr>
      <vt:lpstr>'20200213 - Obnova mostu M...'!Názvy_tisku</vt:lpstr>
      <vt:lpstr>'Rekapitulace stavby'!Názvy_tisku</vt:lpstr>
      <vt:lpstr>'20200213 - Obnova mostu M...'!Oblast_tisku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DESKTOP-5UCNF4N\TMI</dc:creator>
  <cp:lastModifiedBy>Advokátní kancelář Růzha</cp:lastModifiedBy>
  <dcterms:created xsi:type="dcterms:W3CDTF">2020-03-19T15:50:45Z</dcterms:created>
  <dcterms:modified xsi:type="dcterms:W3CDTF">2020-12-17T17:37:54Z</dcterms:modified>
</cp:coreProperties>
</file>